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
    </mc:Choice>
  </mc:AlternateContent>
  <xr:revisionPtr revIDLastSave="0" documentId="13_ncr:1_{3FDEDE28-F9EC-465D-86C2-F7D492A9B586}" xr6:coauthVersionLast="36" xr6:coauthVersionMax="36" xr10:uidLastSave="{00000000-0000-0000-0000-000000000000}"/>
  <bookViews>
    <workbookView xWindow="0" yWindow="0" windowWidth="28800" windowHeight="13425" firstSheet="1" activeTab="2" xr2:uid="{00000000-000D-0000-FFFF-FFFF00000000}"/>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<sst xmlns="http://schemas.openxmlformats.org/spreadsheetml/2006/main" count="821" uniqueCount="522">
  <si>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</si>
  <si>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</si>
  <si>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</si>
  <si>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</si>
  <si>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</si>
  <si>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</si>
  <si>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</si>
  <si>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</si>
  <si>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</si>
  <si>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</si>
  <si>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</si>
  <si>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</si>
  <si>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</si>
  <si>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</si>
  <si>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</si>
  <si>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</si>
  <si>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</si>
  <si>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</si>
  <si>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</si>
  <si>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</si>
  <si>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</si>
  <si>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</si>
  <si>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</si>
  <si>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</si>
  <si>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</si>
  <si>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</si>
  <si>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</si>
  <si>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</si>
  <si>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</si>
  <si>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</si>
  <si>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</si>
  <si>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</si>
  <si>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</si>
  <si>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</si>
  <si>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</si>
  <si>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</si>
  <si>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</si>
  <si>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</si>
  <si>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</si>
  <si>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</si>
  <si>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</si>
  <si>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</si>
  <si>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</si>
  <si>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</si>
  <si>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</si>
  <si>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</si>
  <si>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</si>
  <si>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</si>
  <si>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</si>
  <si>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</si>
  <si>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</si>
  <si>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</si>
  <si>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</si>
  <si>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</si>
  <si>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</si>
  <si>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</si>
  <si>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</si>
  <si>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</si>
  <si>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</si>
  <si>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</si>
  <si>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</si>
  <si>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</si>
  <si>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</si>
  <si>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</si>
  <si>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</si>
  <si>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</si>
  <si>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</si>
  <si>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</si>
  <si>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</si>
  <si>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</si>
  <si>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</si>
  <si>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</si>
  <si>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</si>
  <si>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</si>
  <si>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</si>
  <si>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</si>
  <si>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</si>
  <si>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</si>
  <si>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</si>
  <si>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</si>
  <si>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</si>
  <si>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</si>
  <si>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</si>
  <si>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</si>
  <si>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</si>
  <si>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</si>
  <si>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</si>
  <si>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</si>
  <si>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</si>
  <si>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</si>
  <si>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</si>
  <si>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</si>
  <si>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</si>
  <si>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</si>
  <si>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</si>
  <si>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</si>
  <si>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</si>
  <si>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</si>
  <si>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</si>
  <si>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</si>
  <si>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</si>
  <si>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</si>
  <si>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</si>
  <si>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</si>
  <si>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</si>
  <si>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</si>
  <si>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</si>
  <si>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</si>
  <si>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</si>
  <si>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</si>
  <si>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</si>
  <si>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</si>
  <si>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</si>
  <si>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</si>
  <si>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DKK</t>
  </si>
  <si>
    <t>Anguilla</t>
  </si>
  <si>
    <t>DOP</t>
  </si>
  <si>
    <t>Antarctica</t>
  </si>
  <si>
    <t>EGP</t>
  </si>
  <si>
    <t>Antigua and Barbuda</t>
  </si>
  <si>
    <t>ERN</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</si>
  <si>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</si>
  <si>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</si>
  <si>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</si>
  <si>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</si>
  <si>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</si>
  <si>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</si>
  <si>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</si>
  <si>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</si>
  <si>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</si>
  <si>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</si>
  <si>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</si>
  <si>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</si>
  <si>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</si>
  <si>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</si>
  <si>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</si>
  <si>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</si>
  <si>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</si>
  <si>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</si>
  <si>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</si>
  <si>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</si>
  <si>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</si>
  <si>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</si>
  <si>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</si>
  <si>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</si>
  <si>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</si>
  <si>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</si>
  <si>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</si>
  <si>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</si>
  <si>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</si>
  <si>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</si>
  <si>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</si>
  <si>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</si>
  <si>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</si>
  <si>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</si>
  <si>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</si>
  <si>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</si>
  <si>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</si>
  <si>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</si>
  <si>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</si>
  <si>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</si>
  <si>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</si>
  <si>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</si>
  <si>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</si>
  <si>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</si>
  <si>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</si>
  <si>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</si>
  <si>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</si>
  <si>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</si>
  <si>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</si>
  <si>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</si>
  <si>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</si>
  <si>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</si>
  <si>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</si>
  <si>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</si>
  <si>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</si>
  <si>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</si>
  <si>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</si>
  <si>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</si>
  <si>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</si>
  <si>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</si>
  <si>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</si>
  <si>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</si>
  <si>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</si>
  <si>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</si>
  <si>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</si>
  <si>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</si>
  <si>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</si>
  <si>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</si>
  <si>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</si>
  <si>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</si>
  <si>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</si>
  <si>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</si>
  <si>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</si>
  <si>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</si>
  <si>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</si>
  <si>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</si>
  <si>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</si>
  <si>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</si>
  <si>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</si>
  <si>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</si>
  <si>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</si>
  <si>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</si>
  <si>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</si>
  <si>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</si>
  <si>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</si>
  <si>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</si>
  <si>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</si>
  <si>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</si>
  <si>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</si>
  <si>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</si>
  <si>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</si>
  <si>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</si>
  <si>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</si>
  <si>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</si>
  <si>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</si>
  <si>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</si>
  <si>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</si>
  <si>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</si>
  <si>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</si>
  <si>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</si>
  <si>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</si>
  <si>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</si>
  <si>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</si>
  <si>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</si>
  <si>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</si>
  <si>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</si>
  <si>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</si>
  <si>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</si>
  <si>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</si>
  <si>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</si>
  <si>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</si>
  <si>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</si>
  <si>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</si>
  <si>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</si>
  <si>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</si>
  <si>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</si>
  <si>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</si>
  <si>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</si>
  <si>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</si>
  <si>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</si>
  <si>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</si>
  <si>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</si>
  <si>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</si>
  <si>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</si>
  <si>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</si>
  <si>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</si>
  <si>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</si>
  <si>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</si>
  <si>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</si>
  <si>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</si>
  <si>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</si>
  <si>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</si>
  <si>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</si>
  <si>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</si>
  <si>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</si>
  <si>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</si>
  <si>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</si>
  <si>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</si>
  <si>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</si>
  <si>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</si>
  <si>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</si>
  <si>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</si>
  <si>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</si>
  <si>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</si>
  <si>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</si>
  <si>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</si>
  <si>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</si>
  <si>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</si>
  <si>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</si>
  <si>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</si>
  <si>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</si>
  <si>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</si>
  <si>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</si>
  <si>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</si>
  <si>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</si>
  <si>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</si>
  <si>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</si>
  <si>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</si>
  <si>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</si>
  <si>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</si>
  <si>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</si>
  <si>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</si>
  <si>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</si>
  <si>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</si>
  <si>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</si>
  <si>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</si>
  <si>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</si>
  <si>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</si>
  <si>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</si>
  <si>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</si>
  <si>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</si>
  <si>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</si>
  <si>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</si>
  <si>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</si>
  <si>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</si>
  <si>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</si>
  <si>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</si>
  <si>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</si>
  <si>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</si>
  <si>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</si>
  <si>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</si>
  <si>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</si>
  <si>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</si>
  <si>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</si>
  <si>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</si>
  <si>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</si>
  <si>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</si>
  <si>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</si>
  <si>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</si>
  <si>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</si>
  <si>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</si>
  <si>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</si>
  <si>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</si>
  <si>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</si>
  <si>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</si>
  <si>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</si>
  <si>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</si>
  <si>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</si>
  <si>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</si>
  <si>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</si>
  <si>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</si>
  <si>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</si>
  <si>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</si>
  <si>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</si>
  <si>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</si>
  <si>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</si>
  <si>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</si>
  <si>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</si>
  <si>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</si>
  <si>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</si>
  <si>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</si>
  <si>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</si>
  <si>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</si>
  <si>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</si>
  <si>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</si>
  <si>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</si>
  <si>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</si>
  <si>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</si>
  <si>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</si>
  <si>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</si>
  <si>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</si>
  <si>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</si>
  <si>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</si>
  <si>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</si>
  <si>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</si>
  <si>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</si>
  <si>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</si>
  <si>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</si>
  <si>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</si>
  <si>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</si>
  <si>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</si>
  <si>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</si>
  <si>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</si>
  <si>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</si>
  <si>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</si>
  <si>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</si>
  <si>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</si>
  <si>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</si>
  <si>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</si>
  <si>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</si>
  <si>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</si>
  <si>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</si>
  <si>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</si>
  <si>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</si>
  <si>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</si>
  <si>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</si>
  <si>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</si>
  <si>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</si>
  <si>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</si>
  <si>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</si>
  <si>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</si>
  <si>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</si>
  <si>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</si>
  <si>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</si>
  <si>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</si>
  <si>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</si>
  <si>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</si>
  <si>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</si>
  <si>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</si>
  <si>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</si>
  <si>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</si>
  <si>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</si>
  <si>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</si>
  <si>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</si>
  <si>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</si>
  <si>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</si>
  <si>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</si>
  <si>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</si>
  <si>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</si>
  <si>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</si>
  <si>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</si>
  <si>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</si>
  <si>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</si>
  <si>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</si>
  <si>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</si>
  <si>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</si>
  <si>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</si>
  <si>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</si>
  <si>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</si>
  <si>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</si>
  <si>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</si>
  <si>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</si>
  <si>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</si>
  <si>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</si>
  <si>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</si>
  <si>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</si>
  <si>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</si>
  <si>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</si>
  <si>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</si>
  <si>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</si>
  <si>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</si>
  <si>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</si>
  <si>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</si>
  <si>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</si>
  <si>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</si>
  <si>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</si>
  <si>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</si>
  <si>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</si>
  <si>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</si>
  <si>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</si>
  <si>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</si>
  <si>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</si>
  <si>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</si>
  <si>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</si>
  <si>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</si>
  <si>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</si>
  <si>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</si>
  <si>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</si>
  <si>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</si>
  <si>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</si>
  <si>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</si>
  <si>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</si>
  <si>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</si>
  <si>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</si>
  <si>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</si>
  <si>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</si>
  <si>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</si>
  <si>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</si>
  <si>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</si>
  <si>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</si>
  <si>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</si>
  <si>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</si>
  <si>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</si>
  <si>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</si>
  <si>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</si>
  <si>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</si>
  <si>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</si>
  <si>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</si>
  <si>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</si>
  <si>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</si>
  <si>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</si>
  <si>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</si>
  <si>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</si>
  <si>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</si>
  <si>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</si>
  <si>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</si>
  <si>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</si>
  <si>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</si>
  <si>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</si>
  <si>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</si>
  <si>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</si>
  <si>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</si>
  <si>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</si>
  <si>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</si>
  <si>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</si>
  <si>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</si>
  <si>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</si>
  <si>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</si>
  <si>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</si>
  <si>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</si>
  <si>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</si>
  <si>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</si>
  <si>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</si>
  <si>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</si>
  <si>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</si>
  <si>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</si>
  <si>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</si>
  <si>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</si>
  <si>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</si>
  <si>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</si>
  <si>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</si>
  <si>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</si>
  <si>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</si>
  <si>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</si>
  <si>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</si>
  <si>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</si>
  <si>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</si>
  <si>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</si>
  <si>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</si>
  <si>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</si>
  <si>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</si>
  <si>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</si>
  <si>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</si>
  <si>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</si>
  <si>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</si>
  <si>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</si>
  <si>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</si>
  <si>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</si>
  <si>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</si>
  <si>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</si>
  <si>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</si>
  <si>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</si>
  <si>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</si>
  <si>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PetroKazakhstan Inc.</t>
  </si>
  <si>
    <t>E094872</t>
  </si>
  <si>
    <t>Timur Akzholov</t>
  </si>
  <si>
    <t>Corporate Tax Manager</t>
  </si>
  <si>
    <t>Government of Kazakhstan</t>
  </si>
  <si>
    <t>Region of Kyzylorda</t>
  </si>
  <si>
    <t>JSC PetroKazakhstan Kumkol Resources</t>
  </si>
  <si>
    <t>Kolzhan LLP</t>
  </si>
  <si>
    <t xml:space="preserve">PetroKazakhstan Ventures Inc. </t>
  </si>
  <si>
    <t>JSC Turgai Petroleum</t>
  </si>
  <si>
    <t>KazGerMunai LLP</t>
  </si>
  <si>
    <t xml:space="preserve">The payments indicated in the present spreadsheet represent 50% of total payments made by JSC Turgai Petroleum, based on 50% ownership share. </t>
  </si>
  <si>
    <t xml:space="preserve">The payments indicated in the present spreadsheet represent 50% of total payments made by KazGerMunai LLP, based on 50% ownership share. </t>
  </si>
  <si>
    <t>National Fund of the Republic of Kazakhstan</t>
  </si>
  <si>
    <t>Republican budget of the Republic of Kazakhstan</t>
  </si>
  <si>
    <t>Local budget of Kyzylorda region of the Republic of Kazakhstan</t>
  </si>
  <si>
    <t>All payments reported in the present spreadsheet were made in Kazakhstani national currency, tenge. The payments are converted and reported in Canadian dollars using a weighted average of exchange rates during the period, the calendar year 2025, as established by the National Bank of the Republic of Kazakhstan, KZT/CAD 373.44.</t>
  </si>
  <si>
    <t>https://petrokazakhstan.kz/en/estma-report-2025/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</si>
</sst>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quot;$&quot;#,##0"/>
    <numFmt numFmtId="165" formatCode="_-* #,##0.00_-;\-* #,##0.00_-;_-* &quot;-&quot;??_-;_-@_-"/>
    <numFmt numFmtId="166" formatCode="&quot;$&quot;#,##0.00"/>
    <numFmt numFmtId="167" formatCode="_-* #,##0_-;\-* #,##0_-;_-* &quot;-&quot;??_-;_-@_-"/>
    <numFmt numFmtId="168" formatCode="#,##0_ ;\-#,##0\ "/>
    <numFmt numFmtId="169" formatCode="yyyy\-mm\-dd;@"/>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
      <sz val="10"/>
      <color theme="1"/>
      <name val="Arial Narrow"/>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9">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19" xfId="0" applyFont="1" applyBorder="1" applyAlignment="1" applyProtection="1">
      <alignment vertical="top" wrapText="1"/>
      <protection locked="0"/>
    </xf>
    <xf numFmtId="169" fontId="15" fillId="2" borderId="1" xfId="0" applyNumberFormat="1" applyFont="1" applyFill="1" applyBorder="1" applyAlignment="1">
      <alignment horizontal="left" vertical="center"/>
    </xf>
    <xf numFmtId="169" fontId="35" fillId="0" borderId="14" xfId="0" applyNumberFormat="1" applyFont="1" applyBorder="1" applyAlignment="1">
      <alignment horizontal="center" vertical="center" wrapText="1"/>
    </xf>
    <xf numFmtId="169" fontId="35" fillId="0" borderId="32" xfId="0" applyNumberFormat="1" applyFont="1" applyBorder="1" applyAlignment="1">
      <alignment horizontal="center" vertical="center" wrapText="1"/>
    </xf>
    <xf numFmtId="169" fontId="35" fillId="0" borderId="32" xfId="0" applyNumberFormat="1" applyFont="1" applyBorder="1" applyAlignment="1" applyProtection="1">
      <alignment horizontal="center" vertical="center" wrapText="1"/>
    </xf>
    <xf numFmtId="169" fontId="35" fillId="0" borderId="14" xfId="0" applyNumberFormat="1" applyFont="1" applyBorder="1" applyAlignment="1" applyProtection="1">
      <alignment horizontal="center" vertical="center" wrapText="1"/>
    </xf>
    <xf numFmtId="0" fontId="22" fillId="0" borderId="0" xfId="2" applyAlignment="1">
      <alignment vertical="center"/>
    </xf>
    <xf numFmtId="168" fontId="5" fillId="0" borderId="15" xfId="1" applyNumberFormat="1" applyFont="1" applyBorder="1" applyAlignment="1" applyProtection="1">
      <alignment horizontal="center" vertical="center" wrapText="1"/>
      <protection locked="0"/>
    </xf>
    <xf numFmtId="168" fontId="5" fillId="0" borderId="14" xfId="1" applyNumberFormat="1" applyFont="1" applyBorder="1" applyAlignment="1" applyProtection="1">
      <alignment horizontal="center" vertical="center" wrapText="1"/>
      <protection locked="0"/>
    </xf>
    <xf numFmtId="0" fontId="38" fillId="0" borderId="0" xfId="0" applyFont="1" applyAlignment="1" applyProtection="1">
      <alignment vertical="center" wrapText="1"/>
      <protection locked="0"/>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69" fontId="26" fillId="0" borderId="14" xfId="0" applyNumberFormat="1" applyFont="1" applyBorder="1" applyAlignment="1">
      <alignment horizontal="center" vertical="center" wrapText="1"/>
    </xf>
    <xf numFmtId="169"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55"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38981"/>
              <a:ext cx="2745532"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3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0" zoomScale="98" zoomScaleNormal="98" workbookViewId="0">
      <selection activeCell="C23" sqref="C23"/>
    </sheetView>
  </sheetViews>
  <sheetFormatPr defaultRowHeight="15" x14ac:dyDescent="0.25"/>
  <cols>
    <col min="1" max="1" width="17.5703125" style="2" customWidth="1"/>
    <col min="2" max="2" width="12.7109375" customWidth="1"/>
    <col min="3" max="3" width="48.28515625" customWidth="1"/>
    <col min="4" max="4" width="1.5703125" customWidth="1"/>
    <col min="5" max="5" width="95.42578125" style="1" customWidth="1"/>
  </cols>
  <sheetData>
    <row r="1" spans="1:12" ht="30" customHeight="1" x14ac:dyDescent="0.25">
      <c r="A1" s="32" t="s">
        <v>0</v>
      </c>
      <c r="B1" s="33"/>
      <c r="C1" s="33"/>
      <c r="D1" s="33"/>
      <c r="E1" s="34"/>
      <c r="L1" s="10">
        <v>1</v>
      </c>
    </row>
    <row r="3" spans="1:12" x14ac:dyDescent="0.25">
      <c r="A3" s="2" t="s">
        <v>1</v>
      </c>
    </row>
    <row r="4" spans="1:12" ht="45" customHeight="1" x14ac:dyDescent="0.25">
      <c r="A4" s="132" t="s">
        <v>2</v>
      </c>
      <c r="B4" s="132"/>
      <c r="C4" s="132"/>
      <c r="D4" s="132"/>
      <c r="E4" s="132"/>
    </row>
    <row r="5" spans="1:12" ht="15" customHeight="1" x14ac:dyDescent="0.25">
      <c r="A5" s="24"/>
      <c r="B5" s="24"/>
      <c r="C5" s="24"/>
      <c r="D5" s="24"/>
      <c r="E5" s="24"/>
    </row>
    <row r="6" spans="1:12" ht="15" customHeight="1" x14ac:dyDescent="0.3">
      <c r="A6" s="125" t="s">
        <v>3</v>
      </c>
      <c r="B6" s="125"/>
      <c r="C6" s="125"/>
      <c r="D6" s="125"/>
      <c r="E6" s="125"/>
    </row>
    <row r="7" spans="1:12" ht="15" customHeight="1" x14ac:dyDescent="0.3">
      <c r="A7" s="12"/>
      <c r="B7" s="12"/>
    </row>
    <row r="8" spans="1:12" ht="29.25" customHeight="1" x14ac:dyDescent="0.25">
      <c r="A8" s="133" t="s">
        <v>4</v>
      </c>
      <c r="B8" s="133"/>
      <c r="C8" s="27" t="s">
        <v>504</v>
      </c>
      <c r="E8" s="13" t="s">
        <v>5</v>
      </c>
    </row>
    <row r="9" spans="1:12" ht="75" x14ac:dyDescent="0.25">
      <c r="A9" s="136" t="s">
        <v>6</v>
      </c>
      <c r="B9" s="136"/>
      <c r="C9" s="27" t="s">
        <v>505</v>
      </c>
      <c r="E9" s="13" t="s">
        <v>7</v>
      </c>
    </row>
    <row r="10" spans="1:12" ht="45" customHeight="1" x14ac:dyDescent="0.25">
      <c r="A10" s="128" t="s">
        <v>8</v>
      </c>
      <c r="B10" s="9" t="s">
        <v>9</v>
      </c>
      <c r="C10" s="115">
        <v>45658</v>
      </c>
      <c r="E10" s="13" t="s">
        <v>10</v>
      </c>
    </row>
    <row r="11" spans="1:12" ht="45" x14ac:dyDescent="0.25">
      <c r="A11" s="129"/>
      <c r="B11" s="9" t="s">
        <v>11</v>
      </c>
      <c r="C11" s="115">
        <v>46022</v>
      </c>
      <c r="E11" s="13" t="s">
        <v>12</v>
      </c>
    </row>
    <row r="12" spans="1:12" ht="45" customHeight="1" x14ac:dyDescent="0.25">
      <c r="A12" s="127" t="s">
        <v>13</v>
      </c>
      <c r="B12" s="127"/>
      <c r="C12" s="28"/>
      <c r="E12" s="13" t="s">
        <v>14</v>
      </c>
    </row>
    <row r="13" spans="1:12" ht="15" customHeight="1" x14ac:dyDescent="0.25">
      <c r="A13" s="15"/>
      <c r="B13" s="15"/>
      <c r="C13" s="17"/>
      <c r="E13" s="16"/>
    </row>
    <row r="14" spans="1:12" ht="15" customHeight="1" x14ac:dyDescent="0.25">
      <c r="A14" s="126" t="s">
        <v>15</v>
      </c>
      <c r="B14" s="126"/>
      <c r="C14" s="126"/>
      <c r="D14" s="126"/>
      <c r="E14" s="126"/>
    </row>
    <row r="15" spans="1:12" ht="15" customHeight="1" x14ac:dyDescent="0.25">
      <c r="A15" s="5"/>
    </row>
    <row r="16" spans="1:12" ht="60" customHeight="1" x14ac:dyDescent="0.25">
      <c r="A16" s="127" t="s">
        <v>16</v>
      </c>
      <c r="B16" s="127"/>
      <c r="C16" s="29" t="s">
        <v>17</v>
      </c>
      <c r="D16" s="25"/>
      <c r="E16" s="13" t="s">
        <v>18</v>
      </c>
    </row>
    <row r="17" spans="1:9" ht="60" customHeight="1" x14ac:dyDescent="0.25">
      <c r="A17" s="138" t="str">
        <f>IF($C$16="yes","Additional Subsidiary Reporting Entities Included","")</f>
        <v/>
      </c>
      <c r="B17" s="139"/>
      <c r="C17" s="28"/>
      <c r="E17" s="13" t="s">
        <v>19</v>
      </c>
    </row>
    <row r="18" spans="1:9" ht="15" customHeight="1" x14ac:dyDescent="0.25"/>
    <row r="19" spans="1:9" ht="15" customHeight="1" x14ac:dyDescent="0.3">
      <c r="A19" s="125" t="s">
        <v>20</v>
      </c>
      <c r="B19" s="125"/>
      <c r="C19" s="125"/>
      <c r="D19" s="125"/>
      <c r="E19" s="125"/>
    </row>
    <row r="20" spans="1:9" ht="15" customHeight="1" x14ac:dyDescent="0.3">
      <c r="A20" s="12"/>
      <c r="B20" s="12"/>
    </row>
    <row r="21" spans="1:9" ht="45" x14ac:dyDescent="0.25">
      <c r="A21" s="133" t="s">
        <v>21</v>
      </c>
      <c r="B21" s="133"/>
      <c r="C21" s="14" t="s">
        <v>22</v>
      </c>
      <c r="E21" s="13" t="s">
        <v>23</v>
      </c>
    </row>
    <row r="22" spans="1:9" ht="27" customHeight="1" x14ac:dyDescent="0.25">
      <c r="A22" s="136" t="s">
        <v>24</v>
      </c>
      <c r="B22" s="136"/>
      <c r="C22" s="115">
        <v>46163</v>
      </c>
      <c r="E22" s="13" t="s">
        <v>25</v>
      </c>
    </row>
    <row r="23" spans="1:9" ht="30" customHeight="1" x14ac:dyDescent="0.25">
      <c r="A23"/>
      <c r="C23" s="7"/>
      <c r="E23" s="8"/>
    </row>
    <row r="24" spans="1:9" ht="45" customHeight="1" x14ac:dyDescent="0.25">
      <c r="A24" s="136" t="s">
        <v>26</v>
      </c>
      <c r="B24" s="136"/>
      <c r="C24" s="120" t="s">
        <v>521</v>
      </c>
      <c r="E24" s="13" t="s">
        <v>27</v>
      </c>
    </row>
    <row r="25" spans="1:9" ht="30" customHeight="1" x14ac:dyDescent="0.25">
      <c r="A25" s="136" t="str">
        <f>IF('Cover Page - do not edit'!L1=2,"Report Version","")</f>
        <v/>
      </c>
      <c r="B25" s="136"/>
      <c r="C25" s="27"/>
      <c r="E25" s="13" t="str">
        <f>IF('Cover Page - do not edit'!$L$1=2,"Select the cell and click on the arrow to enter the version number of this report (e.g., first amendment would be entered as version 2).","")</f>
        <v/>
      </c>
    </row>
    <row r="27" spans="1:9" ht="15" customHeight="1" x14ac:dyDescent="0.25">
      <c r="A27" s="126" t="s">
        <v>28</v>
      </c>
      <c r="B27" s="126"/>
      <c r="C27" s="126"/>
      <c r="D27" s="126"/>
      <c r="E27" s="126"/>
    </row>
    <row r="28" spans="1:9" ht="15" customHeight="1" x14ac:dyDescent="0.25">
      <c r="A28" s="5"/>
    </row>
    <row r="29" spans="1:9" ht="60" customHeight="1" x14ac:dyDescent="0.25">
      <c r="A29" s="127" t="s">
        <v>29</v>
      </c>
      <c r="B29" s="127"/>
      <c r="C29" s="27" t="s">
        <v>17</v>
      </c>
      <c r="E29" s="13" t="s">
        <v>30</v>
      </c>
    </row>
    <row r="30" spans="1:9" ht="30" customHeight="1" x14ac:dyDescent="0.3">
      <c r="A30" s="135" t="str">
        <f>IF($C$29="Yes","Original Jurisdiction of the Report","")</f>
        <v/>
      </c>
      <c r="B30" s="135"/>
      <c r="C30" s="30"/>
      <c r="E30" s="13" t="str">
        <f>IF($C$29="yes","Enter the jurisdiction under which the report was originally submitted.","")</f>
        <v/>
      </c>
      <c r="I30" s="3"/>
    </row>
    <row r="31" spans="1:9" ht="15" customHeight="1" x14ac:dyDescent="0.25">
      <c r="A31" s="135" t="str">
        <f>IF($C$29="Yes","Due date in other jurisdiction","")</f>
        <v/>
      </c>
      <c r="B31" s="135"/>
      <c r="C31" s="31"/>
      <c r="E31" s="13" t="str">
        <f>IF($C$29="yes","Enter the date when the report was due in the above jurisdiction in the format YYYY-MM-DD.","")</f>
        <v/>
      </c>
    </row>
    <row r="33" spans="1:5" ht="15" customHeight="1" x14ac:dyDescent="0.25">
      <c r="A33" s="126" t="s">
        <v>31</v>
      </c>
      <c r="B33" s="126"/>
      <c r="C33" s="126"/>
      <c r="D33" s="126"/>
      <c r="E33" s="126"/>
    </row>
    <row r="34" spans="1:5" ht="15" customHeight="1" x14ac:dyDescent="0.25">
      <c r="A34" s="23"/>
      <c r="B34" s="23"/>
      <c r="C34" s="23"/>
      <c r="D34" s="23"/>
      <c r="E34" s="23"/>
    </row>
    <row r="35" spans="1:5" x14ac:dyDescent="0.25">
      <c r="A35" s="2" t="s">
        <v>32</v>
      </c>
    </row>
    <row r="36" spans="1:5" ht="150" customHeight="1" x14ac:dyDescent="0.25">
      <c r="A36" s="137" t="s">
        <v>33</v>
      </c>
      <c r="B36" s="137"/>
      <c r="C36" s="137"/>
      <c r="E36" s="11" t="s">
        <v>34</v>
      </c>
    </row>
    <row r="37" spans="1:5" ht="15" customHeight="1" x14ac:dyDescent="0.25">
      <c r="A37" s="4"/>
      <c r="B37" s="1"/>
      <c r="C37" s="1"/>
    </row>
    <row r="38" spans="1:5" ht="30" x14ac:dyDescent="0.25">
      <c r="A38" s="130" t="s">
        <v>35</v>
      </c>
      <c r="B38" s="131"/>
      <c r="C38" s="18" t="s">
        <v>36</v>
      </c>
      <c r="E38" s="6" t="s">
        <v>37</v>
      </c>
    </row>
    <row r="39" spans="1:5" x14ac:dyDescent="0.25">
      <c r="A39" s="130" t="str">
        <f>IF($C$38="Through Independent Audit","Date of Audit Opinion","")</f>
        <v/>
      </c>
      <c r="B39" s="131"/>
      <c r="C39" s="26"/>
      <c r="E39" s="6" t="str">
        <f>IF($C$38="Through Independent Audit","Enter the date of the audit opinion.","")</f>
        <v/>
      </c>
    </row>
    <row r="40" spans="1:5" ht="45" customHeight="1" x14ac:dyDescent="0.25">
      <c r="A40" s="130" t="str">
        <f>IF($C$38="Through Independent Audit","Audit Report Location","")</f>
        <v/>
      </c>
      <c r="B40" s="131"/>
      <c r="C40" s="18"/>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5" t="s">
        <v>38</v>
      </c>
      <c r="B42" s="135"/>
      <c r="C42" s="18" t="s">
        <v>506</v>
      </c>
      <c r="E42" s="22" t="s">
        <v>39</v>
      </c>
    </row>
    <row r="43" spans="1:5" ht="15" customHeight="1" x14ac:dyDescent="0.25">
      <c r="A43" s="130" t="s">
        <v>40</v>
      </c>
      <c r="B43" s="131"/>
      <c r="C43" s="18" t="s">
        <v>507</v>
      </c>
      <c r="E43" s="22" t="s">
        <v>41</v>
      </c>
    </row>
    <row r="44" spans="1:5" x14ac:dyDescent="0.25">
      <c r="A44" s="130" t="s">
        <v>42</v>
      </c>
      <c r="B44" s="131"/>
      <c r="C44" s="115">
        <v>46163</v>
      </c>
      <c r="E44" s="22" t="s">
        <v>43</v>
      </c>
    </row>
    <row r="46" spans="1:5" ht="15.75" x14ac:dyDescent="0.25">
      <c r="A46" s="19" t="s">
        <v>44</v>
      </c>
    </row>
    <row r="47" spans="1:5" x14ac:dyDescent="0.25">
      <c r="A47" s="20"/>
    </row>
    <row r="48" spans="1:5" ht="30" customHeight="1" x14ac:dyDescent="0.25">
      <c r="A48" s="134" t="s">
        <v>45</v>
      </c>
      <c r="B48" s="134"/>
      <c r="C48" s="134"/>
      <c r="D48" s="134"/>
      <c r="E48" s="134"/>
    </row>
    <row r="49" spans="1:5" ht="15" customHeight="1" x14ac:dyDescent="0.25">
      <c r="A49" s="21"/>
      <c r="B49" s="21"/>
      <c r="C49" s="21"/>
      <c r="D49" s="21"/>
      <c r="E49" s="21"/>
    </row>
    <row r="50" spans="1:5" ht="15.75" x14ac:dyDescent="0.25">
      <c r="A50" s="124" t="s">
        <v>46</v>
      </c>
      <c r="B50" s="124"/>
      <c r="C50" s="124"/>
      <c r="D50" s="124"/>
      <c r="E50" s="124"/>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44" priority="13">
      <formula>$C$16="no"</formula>
    </cfRule>
  </conditionalFormatting>
  <conditionalFormatting sqref="A30:C30">
    <cfRule type="expression" dxfId="43" priority="8">
      <formula>$C$29="no"</formula>
    </cfRule>
  </conditionalFormatting>
  <conditionalFormatting sqref="A31:C31">
    <cfRule type="expression" dxfId="42" priority="7">
      <formula>$C$29="no"</formula>
    </cfRule>
  </conditionalFormatting>
  <conditionalFormatting sqref="A39:C39">
    <cfRule type="expression" dxfId="41" priority="4">
      <formula>$C$38="By Reporting Entity"</formula>
    </cfRule>
  </conditionalFormatting>
  <conditionalFormatting sqref="A40:C40">
    <cfRule type="expression" dxfId="40" priority="3">
      <formula>$C$38="By Reporting Entity"</formula>
    </cfRule>
  </conditionalFormatting>
  <conditionalFormatting sqref="B32">
    <cfRule type="expression" dxfId="39" priority="26">
      <formula>$C$29="yes"</formula>
    </cfRule>
  </conditionalFormatting>
  <conditionalFormatting sqref="E17">
    <cfRule type="expression" dxfId="38" priority="12">
      <formula>$C$16="no"</formula>
    </cfRule>
    <cfRule type="expression" dxfId="37" priority="15">
      <formula>$C$16="no"</formula>
    </cfRule>
  </conditionalFormatting>
  <conditionalFormatting sqref="E30">
    <cfRule type="expression" dxfId="36" priority="6">
      <formula>$C$29="no"</formula>
    </cfRule>
  </conditionalFormatting>
  <conditionalFormatting sqref="E31">
    <cfRule type="expression" dxfId="35" priority="5">
      <formula>$C$29="no"</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opLeftCell="A7" zoomScale="85" zoomScaleNormal="85" workbookViewId="0">
      <selection activeCell="C27" sqref="C27"/>
    </sheetView>
  </sheetViews>
  <sheetFormatPr defaultColWidth="9" defaultRowHeight="15" x14ac:dyDescent="0.25"/>
  <cols>
    <col min="1" max="1" width="39.85546875" style="35" customWidth="1"/>
    <col min="2" max="2" width="10.42578125" style="42" customWidth="1"/>
    <col min="3" max="3" width="15.42578125" style="42" customWidth="1"/>
    <col min="4" max="4" width="10" style="42" customWidth="1"/>
    <col min="5" max="5" width="15.42578125" style="42" customWidth="1"/>
    <col min="6" max="6" width="13.85546875" style="42" customWidth="1"/>
    <col min="7" max="7" width="17.140625" style="42" customWidth="1"/>
    <col min="8" max="8" width="25.42578125" style="35" customWidth="1"/>
    <col min="9" max="16384" width="9" style="35"/>
  </cols>
  <sheetData>
    <row r="1" spans="1:13" ht="41.25" customHeight="1" x14ac:dyDescent="0.25">
      <c r="A1" s="153" t="s">
        <v>47</v>
      </c>
      <c r="B1" s="154"/>
      <c r="C1" s="154"/>
      <c r="D1" s="154"/>
      <c r="E1" s="154"/>
      <c r="F1" s="154"/>
      <c r="G1" s="154"/>
      <c r="H1" s="140" t="s">
        <v>48</v>
      </c>
      <c r="L1" s="36">
        <v>1</v>
      </c>
    </row>
    <row r="2" spans="1:13" ht="24" customHeight="1" x14ac:dyDescent="0.25">
      <c r="A2" s="43" t="s">
        <v>49</v>
      </c>
      <c r="B2" s="142" t="str">
        <f>IF('Data Entry'!C8="","",'Data Entry'!C8)</f>
        <v>PetroKazakhstan Inc.</v>
      </c>
      <c r="C2" s="142"/>
      <c r="D2" s="143"/>
      <c r="E2" s="143"/>
      <c r="F2" s="143"/>
      <c r="G2" s="143"/>
      <c r="H2" s="141"/>
    </row>
    <row r="3" spans="1:13" ht="31.5" x14ac:dyDescent="0.25">
      <c r="A3" s="43" t="s">
        <v>8</v>
      </c>
      <c r="B3" s="44" t="s">
        <v>50</v>
      </c>
      <c r="C3" s="116">
        <f>IF('Data Entry'!C10="","",'Data Entry'!C10)</f>
        <v>45658</v>
      </c>
      <c r="D3" s="44" t="s">
        <v>51</v>
      </c>
      <c r="E3" s="116">
        <f>IF('Data Entry'!C11="","",'Data Entry'!C11)</f>
        <v>46022</v>
      </c>
      <c r="F3" s="46" t="s">
        <v>52</v>
      </c>
      <c r="G3" s="116">
        <f>IF('Data Entry'!C22="","",'Data Entry'!C22)</f>
        <v>46163</v>
      </c>
      <c r="H3" s="141"/>
    </row>
    <row r="4" spans="1:13" ht="20.25" customHeight="1" x14ac:dyDescent="0.25">
      <c r="A4" s="161" t="s">
        <v>53</v>
      </c>
      <c r="B4" s="162" t="str">
        <f>IF('Data Entry'!C9="","",'Data Entry'!C9)</f>
        <v>E094872</v>
      </c>
      <c r="C4" s="162"/>
      <c r="D4" s="145"/>
      <c r="E4" s="145"/>
      <c r="F4" s="146" t="str">
        <f>IF(L1=1,"","Report Version")</f>
        <v/>
      </c>
      <c r="G4" s="146"/>
      <c r="H4" s="37"/>
    </row>
    <row r="5" spans="1:13" ht="20.25" customHeight="1" x14ac:dyDescent="0.25">
      <c r="A5" s="161"/>
      <c r="B5" s="162"/>
      <c r="C5" s="162"/>
      <c r="D5" s="145"/>
      <c r="E5" s="145"/>
      <c r="F5" s="142" t="str">
        <f>IF(L1=1,"",IF('Data Entry'!C25="","Enter Version Number of Report",'Data Entry'!C25))</f>
        <v/>
      </c>
      <c r="G5" s="142"/>
      <c r="H5" s="37"/>
    </row>
    <row r="6" spans="1:13" ht="36" customHeight="1" x14ac:dyDescent="0.25">
      <c r="A6" s="43" t="s">
        <v>54</v>
      </c>
      <c r="B6" s="142" t="str">
        <f>IF('Data Entry'!C12="","",'Data Entry'!C12)</f>
        <v/>
      </c>
      <c r="C6" s="143"/>
      <c r="D6" s="143"/>
      <c r="E6" s="143"/>
      <c r="F6" s="143"/>
      <c r="G6" s="143"/>
      <c r="H6" s="37"/>
    </row>
    <row r="7" spans="1:13" ht="8.25" customHeight="1" x14ac:dyDescent="0.25">
      <c r="A7" s="163"/>
      <c r="B7" s="164"/>
      <c r="C7" s="164"/>
      <c r="D7" s="164"/>
      <c r="E7" s="164"/>
      <c r="F7" s="164"/>
      <c r="G7" s="164"/>
      <c r="H7" s="37"/>
    </row>
    <row r="8" spans="1:13" ht="30.75" customHeight="1" x14ac:dyDescent="0.25">
      <c r="A8" s="43" t="str">
        <f>IF('Data Entry'!C16="yes","For Consolidated Reports - Subsidiary Reporting Entities Included in Report:","Not Consolidated")</f>
        <v>Not Consolidated</v>
      </c>
      <c r="B8" s="142" t="str">
        <f>IF('Data Entry'!C16="yes",IF('Data Entry'!C17="","",'Data Entry'!C17),"")</f>
        <v/>
      </c>
      <c r="C8" s="143"/>
      <c r="D8" s="143"/>
      <c r="E8" s="143"/>
      <c r="F8" s="143"/>
      <c r="G8" s="143"/>
      <c r="H8" s="37"/>
    </row>
    <row r="9" spans="1:13" ht="8.25" customHeight="1" x14ac:dyDescent="0.25">
      <c r="A9" s="163"/>
      <c r="B9" s="164"/>
      <c r="C9" s="164"/>
      <c r="D9" s="164"/>
      <c r="E9" s="164"/>
      <c r="F9" s="164"/>
      <c r="G9" s="164"/>
      <c r="H9" s="37"/>
    </row>
    <row r="10" spans="1:13" ht="48" customHeight="1" x14ac:dyDescent="0.25">
      <c r="A10" s="43" t="str">
        <f>IF('Data Entry'!C29="yes","For Substituted Reports - Jurisdiction in which the Transparency Report was Originally Filed:","Not Substituted")</f>
        <v>Not Substituted</v>
      </c>
      <c r="B10" s="142" t="str">
        <f>IF('Data Entry'!C29="yes",IF('Data Entry'!C30="","",'Data Entry'!C30),"")</f>
        <v/>
      </c>
      <c r="C10" s="142"/>
      <c r="D10" s="144" t="str">
        <f>IF('Data Entry'!C29="yes","Report Due Date in Other Jurisdiction","")</f>
        <v/>
      </c>
      <c r="E10" s="144"/>
      <c r="F10" s="144"/>
      <c r="G10" s="45" t="str">
        <f>IF('Data Entry'!C29="yes",IF('Data Entry'!C31="","",'Data Entry'!C31),"")</f>
        <v/>
      </c>
      <c r="H10" s="37"/>
    </row>
    <row r="11" spans="1:13" ht="7.5" customHeight="1" x14ac:dyDescent="0.25">
      <c r="A11" s="159"/>
      <c r="B11" s="160"/>
      <c r="C11" s="160"/>
      <c r="D11" s="160"/>
      <c r="E11" s="160"/>
      <c r="F11" s="160"/>
      <c r="G11" s="160"/>
      <c r="H11" s="37"/>
    </row>
    <row r="12" spans="1:13" s="39" customFormat="1" ht="19.5" customHeight="1" x14ac:dyDescent="0.25">
      <c r="A12" s="47" t="str">
        <f>IF('Data Entry'!C38="By Reporting Entity","Attestation by Reporting Entity","Attestation Through Independent Audit")</f>
        <v>Attestation by Reporting Entity</v>
      </c>
      <c r="B12" s="48"/>
      <c r="C12" s="48"/>
      <c r="D12" s="48"/>
      <c r="E12" s="48"/>
      <c r="F12" s="48"/>
      <c r="G12" s="48"/>
      <c r="H12" s="38"/>
    </row>
    <row r="13" spans="1:13" x14ac:dyDescent="0.25">
      <c r="A13" s="155"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6"/>
      <c r="C13" s="156"/>
      <c r="D13" s="156"/>
      <c r="E13" s="156"/>
      <c r="F13" s="156"/>
      <c r="G13" s="156"/>
      <c r="H13" s="37"/>
    </row>
    <row r="14" spans="1:13" x14ac:dyDescent="0.25">
      <c r="A14" s="155"/>
      <c r="B14" s="156"/>
      <c r="C14" s="156"/>
      <c r="D14" s="156"/>
      <c r="E14" s="156"/>
      <c r="F14" s="156"/>
      <c r="G14" s="156"/>
      <c r="H14" s="37"/>
    </row>
    <row r="15" spans="1:13" x14ac:dyDescent="0.25">
      <c r="A15" s="155"/>
      <c r="B15" s="156"/>
      <c r="C15" s="156"/>
      <c r="D15" s="156"/>
      <c r="E15" s="156"/>
      <c r="F15" s="156"/>
      <c r="G15" s="156"/>
      <c r="H15" s="37"/>
    </row>
    <row r="16" spans="1:13" ht="16.5" x14ac:dyDescent="0.25">
      <c r="A16" s="157"/>
      <c r="B16" s="158"/>
      <c r="C16" s="158"/>
      <c r="D16" s="158"/>
      <c r="E16" s="158"/>
      <c r="F16" s="158"/>
      <c r="G16" s="158"/>
      <c r="H16" s="37"/>
      <c r="M16" s="40"/>
    </row>
    <row r="17" spans="1:8" ht="23.25" customHeight="1" x14ac:dyDescent="0.25">
      <c r="A17" s="157"/>
      <c r="B17" s="158"/>
      <c r="C17" s="158"/>
      <c r="D17" s="158"/>
      <c r="E17" s="158"/>
      <c r="F17" s="158"/>
      <c r="G17" s="158"/>
      <c r="H17" s="37"/>
    </row>
    <row r="18" spans="1:8" x14ac:dyDescent="0.25">
      <c r="A18" s="49"/>
      <c r="B18" s="50"/>
      <c r="C18" s="50"/>
      <c r="D18" s="50"/>
      <c r="E18" s="50"/>
      <c r="F18" s="50"/>
      <c r="G18" s="50"/>
      <c r="H18" s="37"/>
    </row>
    <row r="19" spans="1:8" x14ac:dyDescent="0.25">
      <c r="A19" s="51"/>
      <c r="B19" s="52"/>
      <c r="C19" s="52"/>
      <c r="D19" s="52"/>
      <c r="E19" s="52"/>
      <c r="F19" s="52"/>
      <c r="G19" s="52"/>
      <c r="H19" s="37"/>
    </row>
    <row r="20" spans="1:8" ht="33" x14ac:dyDescent="0.25">
      <c r="A20" s="53" t="s">
        <v>55</v>
      </c>
      <c r="B20" s="149" t="str">
        <f>IF('Data Entry'!C42="","",'Data Entry'!C42)</f>
        <v>Timur Akzholov</v>
      </c>
      <c r="C20" s="149"/>
      <c r="D20" s="149"/>
      <c r="E20" s="149"/>
      <c r="F20" s="147" t="s">
        <v>56</v>
      </c>
      <c r="G20" s="151">
        <f>IF('Data Entry'!C44="","",'Data Entry'!C44)</f>
        <v>46163</v>
      </c>
      <c r="H20" s="37"/>
    </row>
    <row r="21" spans="1:8" ht="17.25" thickBot="1" x14ac:dyDescent="0.3">
      <c r="A21" s="54" t="s">
        <v>57</v>
      </c>
      <c r="B21" s="150" t="str">
        <f>IF('Data Entry'!C43="","",'Data Entry'!C43)</f>
        <v>Corporate Tax Manager</v>
      </c>
      <c r="C21" s="150"/>
      <c r="D21" s="150"/>
      <c r="E21" s="150"/>
      <c r="F21" s="148"/>
      <c r="G21" s="152"/>
      <c r="H21" s="41"/>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6"/>
  <sheetViews>
    <sheetView showGridLines="0" tabSelected="1" topLeftCell="B1" zoomScale="80" zoomScaleNormal="80" zoomScaleSheetLayoutView="106" workbookViewId="0">
      <pane ySplit="9" topLeftCell="A10" activePane="bottomLeft" state="frozen"/>
      <selection pane="bottomLeft" activeCell="F28" sqref="F28"/>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19.7109375" style="76" customWidth="1"/>
    <col min="7" max="7" width="23.140625" style="35" customWidth="1"/>
    <col min="8" max="11" width="19.7109375" style="35" customWidth="1"/>
    <col min="12" max="12" width="37" style="35" customWidth="1"/>
    <col min="13" max="28" width="9" style="35"/>
    <col min="29" max="29" width="9.140625" style="55"/>
    <col min="30" max="100" width="9" style="35"/>
    <col min="101" max="101" width="9.140625" style="55" customWidth="1"/>
    <col min="102" max="16384" width="9" style="35"/>
  </cols>
  <sheetData>
    <row r="1" spans="1:101" ht="15" customHeight="1" x14ac:dyDescent="0.25">
      <c r="A1" s="173" t="s">
        <v>47</v>
      </c>
      <c r="B1" s="174"/>
      <c r="C1" s="174"/>
      <c r="D1" s="174"/>
      <c r="E1" s="174"/>
      <c r="F1" s="174"/>
      <c r="G1" s="174"/>
      <c r="H1" s="174"/>
      <c r="I1" s="174"/>
      <c r="J1" s="174"/>
      <c r="K1" s="174"/>
      <c r="L1" s="175"/>
      <c r="AC1" s="55" t="s">
        <v>58</v>
      </c>
      <c r="CW1" s="55" t="s">
        <v>22</v>
      </c>
    </row>
    <row r="2" spans="1:101" ht="15" customHeight="1" x14ac:dyDescent="0.25">
      <c r="A2" s="176"/>
      <c r="B2" s="177"/>
      <c r="C2" s="177"/>
      <c r="D2" s="177"/>
      <c r="E2" s="177"/>
      <c r="F2" s="177"/>
      <c r="G2" s="177"/>
      <c r="H2" s="177"/>
      <c r="I2" s="177"/>
      <c r="J2" s="177"/>
      <c r="K2" s="177"/>
      <c r="L2" s="178"/>
      <c r="AC2" s="55" t="s">
        <v>59</v>
      </c>
      <c r="CW2" s="55" t="s">
        <v>60</v>
      </c>
    </row>
    <row r="3" spans="1:101" ht="15" customHeight="1" x14ac:dyDescent="0.25">
      <c r="A3" s="179"/>
      <c r="B3" s="180"/>
      <c r="C3" s="180"/>
      <c r="D3" s="180"/>
      <c r="E3" s="180"/>
      <c r="F3" s="180"/>
      <c r="G3" s="180"/>
      <c r="H3" s="180"/>
      <c r="I3" s="180"/>
      <c r="J3" s="180"/>
      <c r="K3" s="180"/>
      <c r="L3" s="181"/>
      <c r="AC3" s="55" t="s">
        <v>61</v>
      </c>
      <c r="CW3" s="55" t="s">
        <v>62</v>
      </c>
    </row>
    <row r="4" spans="1:101" ht="16.5" customHeight="1" x14ac:dyDescent="0.25">
      <c r="A4" s="77" t="s">
        <v>8</v>
      </c>
      <c r="B4" s="78" t="s">
        <v>63</v>
      </c>
      <c r="C4" s="117">
        <f>'Cover Page - do not edit'!C3</f>
        <v>45658</v>
      </c>
      <c r="D4" s="79" t="s">
        <v>64</v>
      </c>
      <c r="E4" s="118">
        <f>'Cover Page - do not edit'!E3</f>
        <v>46022</v>
      </c>
      <c r="F4" s="118"/>
      <c r="G4" s="81"/>
      <c r="H4" s="82"/>
      <c r="I4" s="83"/>
      <c r="J4" s="80"/>
      <c r="K4" s="80"/>
      <c r="L4" s="84"/>
      <c r="AC4" s="55" t="s">
        <v>65</v>
      </c>
      <c r="CW4" s="55" t="s">
        <v>66</v>
      </c>
    </row>
    <row r="5" spans="1:101" ht="16.5" x14ac:dyDescent="0.25">
      <c r="A5" s="77" t="s">
        <v>49</v>
      </c>
      <c r="B5" s="188" t="str">
        <f>'Cover Page - do not edit'!B2:G2</f>
        <v>PetroKazakhstan Inc.</v>
      </c>
      <c r="C5" s="189"/>
      <c r="D5" s="190"/>
      <c r="E5" s="190"/>
      <c r="F5" s="191"/>
      <c r="G5" s="85" t="s">
        <v>21</v>
      </c>
      <c r="H5" s="192" t="str">
        <f>IF('Data Entry'!C21="","",'Data Entry'!C21)</f>
        <v>CAD</v>
      </c>
      <c r="I5" s="193"/>
      <c r="J5" s="80"/>
      <c r="K5" s="80"/>
      <c r="L5" s="84"/>
      <c r="AC5" s="55" t="s">
        <v>67</v>
      </c>
      <c r="CW5" s="55" t="s">
        <v>68</v>
      </c>
    </row>
    <row r="6" spans="1:101" ht="31.5" x14ac:dyDescent="0.25">
      <c r="A6" s="77" t="s">
        <v>53</v>
      </c>
      <c r="B6" s="182" t="str">
        <f>'Cover Page - do not edit'!B4</f>
        <v>E094872</v>
      </c>
      <c r="C6" s="183"/>
      <c r="D6" s="183"/>
      <c r="E6" s="183"/>
      <c r="F6" s="184"/>
      <c r="G6" s="86"/>
      <c r="H6" s="194"/>
      <c r="I6" s="194"/>
      <c r="J6" s="87"/>
      <c r="K6" s="87"/>
      <c r="L6" s="84"/>
      <c r="AC6" s="55" t="s">
        <v>69</v>
      </c>
      <c r="CW6" s="55" t="s">
        <v>70</v>
      </c>
    </row>
    <row r="7" spans="1:101" ht="31.5" x14ac:dyDescent="0.25">
      <c r="A7" s="88" t="s">
        <v>71</v>
      </c>
      <c r="B7" s="185" t="str">
        <f>'Cover Page - do not edit'!B8:G8</f>
        <v/>
      </c>
      <c r="C7" s="186"/>
      <c r="D7" s="186"/>
      <c r="E7" s="186"/>
      <c r="F7" s="187"/>
      <c r="G7" s="89"/>
      <c r="H7" s="195"/>
      <c r="I7" s="195"/>
      <c r="J7" s="90"/>
      <c r="K7" s="91"/>
      <c r="L7" s="92"/>
      <c r="AC7" s="55" t="s">
        <v>72</v>
      </c>
      <c r="CW7" s="55" t="s">
        <v>73</v>
      </c>
    </row>
    <row r="8" spans="1:101" ht="24" customHeight="1" x14ac:dyDescent="0.25">
      <c r="A8" s="170" t="s">
        <v>74</v>
      </c>
      <c r="B8" s="171"/>
      <c r="C8" s="171"/>
      <c r="D8" s="171"/>
      <c r="E8" s="171"/>
      <c r="F8" s="171"/>
      <c r="G8" s="171"/>
      <c r="H8" s="171"/>
      <c r="I8" s="171"/>
      <c r="J8" s="171"/>
      <c r="K8" s="171"/>
      <c r="L8" s="172"/>
      <c r="AC8" s="55" t="s">
        <v>75</v>
      </c>
      <c r="CW8" s="55" t="s">
        <v>76</v>
      </c>
    </row>
    <row r="9" spans="1:101" ht="51" x14ac:dyDescent="0.25">
      <c r="A9" s="104" t="s">
        <v>77</v>
      </c>
      <c r="B9" s="105" t="s">
        <v>78</v>
      </c>
      <c r="C9" s="105" t="s">
        <v>79</v>
      </c>
      <c r="D9" s="106" t="s">
        <v>80</v>
      </c>
      <c r="E9" s="107" t="s">
        <v>81</v>
      </c>
      <c r="F9" s="108" t="s">
        <v>82</v>
      </c>
      <c r="G9" s="106" t="s">
        <v>83</v>
      </c>
      <c r="H9" s="108" t="s">
        <v>84</v>
      </c>
      <c r="I9" s="106" t="s">
        <v>85</v>
      </c>
      <c r="J9" s="105" t="s">
        <v>86</v>
      </c>
      <c r="K9" s="109" t="s">
        <v>87</v>
      </c>
      <c r="L9" s="110" t="s">
        <v>88</v>
      </c>
      <c r="AC9" s="55" t="s">
        <v>89</v>
      </c>
      <c r="CW9" s="55" t="s">
        <v>90</v>
      </c>
    </row>
    <row r="10" spans="1:101" ht="133.5" customHeight="1" x14ac:dyDescent="0.25">
      <c r="A10" s="57" t="s">
        <v>334</v>
      </c>
      <c r="B10" s="58" t="s">
        <v>508</v>
      </c>
      <c r="C10" s="61" t="s">
        <v>517</v>
      </c>
      <c r="D10" s="59">
        <v>167190000</v>
      </c>
      <c r="E10" s="60"/>
      <c r="F10" s="60"/>
      <c r="G10" s="60"/>
      <c r="H10" s="60">
        <v>70000</v>
      </c>
      <c r="I10" s="60"/>
      <c r="J10" s="60"/>
      <c r="K10" s="121">
        <f>IF(SUM(Table2[[#This Row],[Taxes]:[Infrastructure Improvement Payments]])=0,"",SUM(Table2[[#This Row],[Taxes]:[Infrastructure Improvement Payments]]))</f>
        <v>167260000</v>
      </c>
      <c r="L10" s="123"/>
      <c r="AC10" s="55" t="s">
        <v>91</v>
      </c>
      <c r="CW10" s="55" t="s">
        <v>92</v>
      </c>
    </row>
    <row r="11" spans="1:101" ht="36.75" customHeight="1" x14ac:dyDescent="0.25">
      <c r="A11" s="62" t="s">
        <v>334</v>
      </c>
      <c r="B11" s="63" t="s">
        <v>508</v>
      </c>
      <c r="C11" s="67" t="s">
        <v>518</v>
      </c>
      <c r="D11" s="64">
        <v>40130000</v>
      </c>
      <c r="E11" s="65"/>
      <c r="F11" s="65"/>
      <c r="G11" s="65"/>
      <c r="H11" s="65"/>
      <c r="I11" s="65"/>
      <c r="J11" s="65"/>
      <c r="K11" s="122">
        <f>IF(SUM(Table2[[#This Row],[Taxes]:[Infrastructure Improvement Payments]])=0,"",SUM(Table2[[#This Row],[Taxes]:[Infrastructure Improvement Payments]]))</f>
        <v>40130000</v>
      </c>
      <c r="L11" s="123"/>
      <c r="AC11" s="55" t="s">
        <v>93</v>
      </c>
      <c r="CW11" s="55" t="s">
        <v>94</v>
      </c>
    </row>
    <row r="12" spans="1:101" ht="53.25" customHeight="1" x14ac:dyDescent="0.25">
      <c r="A12" s="62" t="s">
        <v>334</v>
      </c>
      <c r="B12" s="63" t="s">
        <v>509</v>
      </c>
      <c r="C12" s="63"/>
      <c r="D12" s="64">
        <v>9690000</v>
      </c>
      <c r="E12" s="65"/>
      <c r="F12" s="65"/>
      <c r="G12" s="65"/>
      <c r="H12" s="65"/>
      <c r="I12" s="65"/>
      <c r="J12" s="65">
        <v>2880000</v>
      </c>
      <c r="K12" s="122">
        <f>IF(SUM(Table2[[#This Row],[Taxes]:[Infrastructure Improvement Payments]])=0,"",SUM(Table2[[#This Row],[Taxes]:[Infrastructure Improvement Payments]]))</f>
        <v>12570000</v>
      </c>
      <c r="L12" s="67" t="s">
        <v>519</v>
      </c>
      <c r="AC12" s="55" t="s">
        <v>95</v>
      </c>
      <c r="CW12" s="55" t="s">
        <v>96</v>
      </c>
    </row>
    <row r="13" spans="1:101" x14ac:dyDescent="0.25">
      <c r="A13" s="62"/>
      <c r="B13" s="63"/>
      <c r="C13" s="63"/>
      <c r="D13" s="64"/>
      <c r="E13" s="65"/>
      <c r="F13" s="65"/>
      <c r="G13" s="65"/>
      <c r="H13" s="65"/>
      <c r="I13" s="65"/>
      <c r="J13" s="65"/>
      <c r="K13" s="66" t="str">
        <f>IF(SUM(Table2[[#This Row],[Taxes]:[Infrastructure Improvement Payments]])=0,"",SUM(Table2[[#This Row],[Taxes]:[Infrastructure Improvement Payments]]))</f>
        <v/>
      </c>
      <c r="L13" s="67"/>
      <c r="AC13" s="55" t="s">
        <v>97</v>
      </c>
      <c r="CW13" s="55" t="s">
        <v>98</v>
      </c>
    </row>
    <row r="14" spans="1:101" x14ac:dyDescent="0.25">
      <c r="A14" s="62"/>
      <c r="B14" s="63"/>
      <c r="C14" s="63"/>
      <c r="D14" s="64"/>
      <c r="E14" s="65"/>
      <c r="F14" s="65"/>
      <c r="G14" s="65"/>
      <c r="H14" s="65"/>
      <c r="I14" s="65"/>
      <c r="J14" s="65"/>
      <c r="K14" s="66" t="s">
        <v>121</v>
      </c>
      <c r="L14" s="67"/>
      <c r="AC14" s="55" t="s">
        <v>99</v>
      </c>
      <c r="CW14" s="55" t="s">
        <v>100</v>
      </c>
    </row>
    <row r="15" spans="1:101" x14ac:dyDescent="0.25">
      <c r="A15" s="62"/>
      <c r="B15" s="63"/>
      <c r="C15" s="63"/>
      <c r="D15" s="64"/>
      <c r="E15" s="65"/>
      <c r="F15" s="65"/>
      <c r="G15" s="65"/>
      <c r="H15" s="65"/>
      <c r="I15" s="65"/>
      <c r="J15" s="65"/>
      <c r="K15" s="66" t="str">
        <f>IF(SUM(Table2[[#This Row],[Taxes]:[Infrastructure Improvement Payments]])=0,"",SUM(Table2[[#This Row],[Taxes]:[Infrastructure Improvement Payments]]))</f>
        <v/>
      </c>
      <c r="L15" s="67"/>
      <c r="AC15" s="55" t="s">
        <v>101</v>
      </c>
      <c r="CW15" s="55" t="s">
        <v>102</v>
      </c>
    </row>
    <row r="16" spans="1:101" x14ac:dyDescent="0.25">
      <c r="A16" s="62"/>
      <c r="B16" s="63"/>
      <c r="C16" s="63"/>
      <c r="D16" s="64"/>
      <c r="E16" s="65"/>
      <c r="F16" s="65"/>
      <c r="G16" s="65"/>
      <c r="H16" s="65"/>
      <c r="I16" s="65"/>
      <c r="J16" s="65"/>
      <c r="K16" s="66" t="str">
        <f>IF(SUM(Table2[[#This Row],[Taxes]:[Infrastructure Improvement Payments]])=0,"",SUM(Table2[[#This Row],[Taxes]:[Infrastructure Improvement Payments]]))</f>
        <v/>
      </c>
      <c r="L16" s="67"/>
      <c r="AC16" s="55" t="s">
        <v>103</v>
      </c>
      <c r="CW16" s="55" t="s">
        <v>104</v>
      </c>
    </row>
    <row r="17" spans="1:101" x14ac:dyDescent="0.25">
      <c r="A17" s="62"/>
      <c r="B17" s="63"/>
      <c r="C17" s="63"/>
      <c r="D17" s="64"/>
      <c r="E17" s="65"/>
      <c r="F17" s="65"/>
      <c r="G17" s="65"/>
      <c r="H17" s="65"/>
      <c r="I17" s="65"/>
      <c r="J17" s="65"/>
      <c r="K17" s="66" t="str">
        <f>IF(SUM(Table2[[#This Row],[Taxes]:[Infrastructure Improvement Payments]])=0,"",SUM(Table2[[#This Row],[Taxes]:[Infrastructure Improvement Payments]]))</f>
        <v/>
      </c>
      <c r="L17" s="67"/>
      <c r="AC17" s="55" t="s">
        <v>105</v>
      </c>
      <c r="CW17" s="55" t="s">
        <v>106</v>
      </c>
    </row>
    <row r="18" spans="1:101" x14ac:dyDescent="0.25">
      <c r="A18" s="62"/>
      <c r="B18" s="63"/>
      <c r="C18" s="63"/>
      <c r="D18" s="64"/>
      <c r="E18" s="65"/>
      <c r="F18" s="65"/>
      <c r="G18" s="65"/>
      <c r="H18" s="65"/>
      <c r="I18" s="65"/>
      <c r="J18" s="65"/>
      <c r="K18" s="66" t="str">
        <f>IF(SUM(Table2[[#This Row],[Taxes]:[Infrastructure Improvement Payments]])=0,"",SUM(Table2[[#This Row],[Taxes]:[Infrastructure Improvement Payments]]))</f>
        <v/>
      </c>
      <c r="L18" s="67"/>
      <c r="AC18" s="55" t="s">
        <v>107</v>
      </c>
      <c r="CW18" s="55" t="s">
        <v>108</v>
      </c>
    </row>
    <row r="19" spans="1:101" x14ac:dyDescent="0.25">
      <c r="A19" s="62"/>
      <c r="B19" s="63"/>
      <c r="C19" s="63"/>
      <c r="D19" s="64"/>
      <c r="E19" s="65"/>
      <c r="F19" s="65"/>
      <c r="G19" s="65"/>
      <c r="H19" s="65"/>
      <c r="I19" s="65"/>
      <c r="J19" s="65"/>
      <c r="K19" s="66" t="str">
        <f>IF(SUM(Table2[[#This Row],[Taxes]:[Infrastructure Improvement Payments]])=0,"",SUM(Table2[[#This Row],[Taxes]:[Infrastructure Improvement Payments]]))</f>
        <v/>
      </c>
      <c r="L19" s="67"/>
      <c r="AC19" s="55" t="s">
        <v>109</v>
      </c>
      <c r="CW19" s="55" t="s">
        <v>110</v>
      </c>
    </row>
    <row r="20" spans="1:101" x14ac:dyDescent="0.25">
      <c r="A20" s="62"/>
      <c r="B20" s="63"/>
      <c r="C20" s="63"/>
      <c r="D20" s="64"/>
      <c r="E20" s="65"/>
      <c r="F20" s="65"/>
      <c r="G20" s="65"/>
      <c r="H20" s="65"/>
      <c r="I20" s="65"/>
      <c r="J20" s="65"/>
      <c r="K20" s="66" t="str">
        <f>IF(SUM(Table2[[#This Row],[Taxes]:[Infrastructure Improvement Payments]])=0,"",SUM(Table2[[#This Row],[Taxes]:[Infrastructure Improvement Payments]]))</f>
        <v/>
      </c>
      <c r="L20" s="67"/>
      <c r="AC20" s="55" t="s">
        <v>111</v>
      </c>
      <c r="CW20" s="55" t="s">
        <v>112</v>
      </c>
    </row>
    <row r="21" spans="1:101" x14ac:dyDescent="0.25">
      <c r="A21" s="62"/>
      <c r="B21" s="63"/>
      <c r="C21" s="63"/>
      <c r="D21" s="64"/>
      <c r="E21" s="65"/>
      <c r="F21" s="65"/>
      <c r="G21" s="65"/>
      <c r="H21" s="65"/>
      <c r="I21" s="65"/>
      <c r="J21" s="65"/>
      <c r="K21" s="66"/>
      <c r="L21" s="67"/>
      <c r="AC21" s="55" t="s">
        <v>113</v>
      </c>
      <c r="CW21" s="55" t="s">
        <v>114</v>
      </c>
    </row>
    <row r="22" spans="1:101" x14ac:dyDescent="0.25">
      <c r="A22" s="62"/>
      <c r="B22" s="63"/>
      <c r="C22" s="63"/>
      <c r="D22" s="64"/>
      <c r="E22" s="65"/>
      <c r="F22" s="65"/>
      <c r="G22" s="65"/>
      <c r="H22" s="65"/>
      <c r="I22" s="65"/>
      <c r="J22" s="65"/>
      <c r="K22" s="66"/>
      <c r="L22" s="67"/>
      <c r="AC22" s="55" t="s">
        <v>115</v>
      </c>
      <c r="CW22" s="55" t="s">
        <v>116</v>
      </c>
    </row>
    <row r="23" spans="1:101" x14ac:dyDescent="0.25">
      <c r="A23" s="62"/>
      <c r="B23" s="63"/>
      <c r="C23" s="63"/>
      <c r="D23" s="64"/>
      <c r="E23" s="65"/>
      <c r="F23" s="65"/>
      <c r="G23" s="65"/>
      <c r="H23" s="65"/>
      <c r="I23" s="65"/>
      <c r="J23" s="65"/>
      <c r="K23" s="66"/>
      <c r="L23" s="67"/>
      <c r="AC23" s="55" t="s">
        <v>117</v>
      </c>
      <c r="CW23" s="55" t="s">
        <v>118</v>
      </c>
    </row>
    <row r="24" spans="1:101" x14ac:dyDescent="0.25">
      <c r="A24" s="62"/>
      <c r="B24" s="63"/>
      <c r="C24" s="63"/>
      <c r="D24" s="64"/>
      <c r="E24" s="65"/>
      <c r="F24" s="65"/>
      <c r="G24" s="65"/>
      <c r="H24" s="65"/>
      <c r="I24" s="65"/>
      <c r="J24" s="65"/>
      <c r="K24" s="66"/>
      <c r="L24" s="67"/>
      <c r="AC24" s="55" t="s">
        <v>119</v>
      </c>
      <c r="CW24" s="55" t="s">
        <v>120</v>
      </c>
    </row>
    <row r="25" spans="1:101" x14ac:dyDescent="0.25">
      <c r="A25" s="62"/>
      <c r="B25" s="63"/>
      <c r="C25" s="63"/>
      <c r="D25" s="64"/>
      <c r="E25" s="65" t="s">
        <v>121</v>
      </c>
      <c r="F25" s="65"/>
      <c r="G25" s="65"/>
      <c r="H25" s="65"/>
      <c r="I25" s="65"/>
      <c r="J25" s="65"/>
      <c r="K25" s="66" t="str">
        <f>IF(SUM(Table2[[#This Row],[Taxes]:[Infrastructure Improvement Payments]])=0,"",SUM(Table2[[#This Row],[Taxes]:[Infrastructure Improvement Payments]]))</f>
        <v/>
      </c>
      <c r="L25" s="67"/>
      <c r="AC25" s="55" t="s">
        <v>122</v>
      </c>
      <c r="CW25" s="55" t="s">
        <v>123</v>
      </c>
    </row>
    <row r="26" spans="1:101" x14ac:dyDescent="0.25">
      <c r="A26" s="62"/>
      <c r="B26" s="63"/>
      <c r="C26" s="63"/>
      <c r="D26" s="64"/>
      <c r="E26" s="65"/>
      <c r="F26" s="65"/>
      <c r="G26" s="65"/>
      <c r="H26" s="65"/>
      <c r="I26" s="65"/>
      <c r="J26" s="65"/>
      <c r="K26" s="66" t="str">
        <f>IF(SUM(Table2[[#This Row],[Taxes]:[Infrastructure Improvement Payments]])=0,"",SUM(Table2[[#This Row],[Taxes]:[Infrastructure Improvement Payments]]))</f>
        <v/>
      </c>
      <c r="L26" s="67"/>
      <c r="AC26" s="55" t="s">
        <v>124</v>
      </c>
      <c r="CW26" s="55" t="s">
        <v>125</v>
      </c>
    </row>
    <row r="27" spans="1:101" x14ac:dyDescent="0.25">
      <c r="A27" s="62"/>
      <c r="B27" s="63"/>
      <c r="C27" s="63"/>
      <c r="D27" s="64"/>
      <c r="E27" s="65"/>
      <c r="F27" s="65"/>
      <c r="G27" s="65"/>
      <c r="H27" s="65"/>
      <c r="I27" s="65"/>
      <c r="J27" s="65"/>
      <c r="K27" s="66" t="str">
        <f>IF(SUM(Table2[[#This Row],[Taxes]:[Infrastructure Improvement Payments]])=0,"",SUM(Table2[[#This Row],[Taxes]:[Infrastructure Improvement Payments]]))</f>
        <v/>
      </c>
      <c r="L27" s="67"/>
      <c r="AC27" s="55" t="s">
        <v>126</v>
      </c>
      <c r="CW27" s="55" t="s">
        <v>127</v>
      </c>
    </row>
    <row r="28" spans="1:101" x14ac:dyDescent="0.25">
      <c r="A28" s="62"/>
      <c r="B28" s="63"/>
      <c r="C28" s="63"/>
      <c r="D28" s="64"/>
      <c r="E28" s="65"/>
      <c r="F28" s="63"/>
      <c r="G28" s="65"/>
      <c r="H28" s="65"/>
      <c r="I28" s="65"/>
      <c r="J28" s="65"/>
      <c r="K28" s="66" t="str">
        <f>IF(SUM(Table2[[#This Row],[Taxes]:[Infrastructure Improvement Payments]])=0,"",SUM(Table2[[#This Row],[Taxes]:[Infrastructure Improvement Payments]]))</f>
        <v/>
      </c>
      <c r="L28" s="67"/>
      <c r="AC28" s="55" t="s">
        <v>128</v>
      </c>
      <c r="CW28" s="55" t="s">
        <v>129</v>
      </c>
    </row>
    <row r="29" spans="1:101" x14ac:dyDescent="0.25">
      <c r="A29" s="62"/>
      <c r="B29" s="63"/>
      <c r="C29" s="63"/>
      <c r="D29" s="64"/>
      <c r="E29" s="65"/>
      <c r="F29" s="65"/>
      <c r="G29" s="65"/>
      <c r="H29" s="65"/>
      <c r="I29" s="65"/>
      <c r="J29" s="65"/>
      <c r="K29" s="66" t="str">
        <f>IF(SUM(Table2[[#This Row],[Taxes]:[Infrastructure Improvement Payments]])=0,"",SUM(Table2[[#This Row],[Taxes]:[Infrastructure Improvement Payments]]))</f>
        <v/>
      </c>
      <c r="L29" s="67"/>
      <c r="AC29" s="55" t="s">
        <v>130</v>
      </c>
      <c r="CW29" s="55" t="s">
        <v>131</v>
      </c>
    </row>
    <row r="30" spans="1:101" x14ac:dyDescent="0.25">
      <c r="A30" s="62"/>
      <c r="B30" s="63"/>
      <c r="C30" s="63"/>
      <c r="D30" s="64"/>
      <c r="E30" s="65"/>
      <c r="F30" s="65"/>
      <c r="G30" s="65"/>
      <c r="H30" s="65"/>
      <c r="I30" s="65"/>
      <c r="J30" s="65"/>
      <c r="K30" s="66" t="str">
        <f>IF(SUM(Table2[[#This Row],[Taxes]:[Infrastructure Improvement Payments]])=0,"",SUM(Table2[[#This Row],[Taxes]:[Infrastructure Improvement Payments]]))</f>
        <v/>
      </c>
      <c r="L30" s="67"/>
      <c r="AC30" s="55" t="s">
        <v>132</v>
      </c>
      <c r="CW30" s="55" t="s">
        <v>133</v>
      </c>
    </row>
    <row r="31" spans="1:101" x14ac:dyDescent="0.25">
      <c r="A31" s="62"/>
      <c r="B31" s="63"/>
      <c r="C31" s="63"/>
      <c r="D31" s="64"/>
      <c r="E31" s="65"/>
      <c r="F31" s="65"/>
      <c r="G31" s="65"/>
      <c r="H31" s="65"/>
      <c r="I31" s="65"/>
      <c r="J31" s="65"/>
      <c r="K31" s="66" t="str">
        <f>IF(SUM(Table2[[#This Row],[Taxes]:[Infrastructure Improvement Payments]])=0,"",SUM(Table2[[#This Row],[Taxes]:[Infrastructure Improvement Payments]]))</f>
        <v/>
      </c>
      <c r="L31" s="67"/>
      <c r="AC31" s="55" t="s">
        <v>134</v>
      </c>
      <c r="CW31" s="55" t="s">
        <v>135</v>
      </c>
    </row>
    <row r="32" spans="1:101" x14ac:dyDescent="0.25">
      <c r="A32" s="62"/>
      <c r="B32" s="63"/>
      <c r="C32" s="63"/>
      <c r="D32" s="64"/>
      <c r="E32" s="65"/>
      <c r="F32" s="65"/>
      <c r="G32" s="65"/>
      <c r="H32" s="65"/>
      <c r="I32" s="65"/>
      <c r="J32" s="65"/>
      <c r="K32" s="66" t="str">
        <f>IF(SUM(Table2[[#This Row],[Taxes]:[Infrastructure Improvement Payments]])=0,"",SUM(Table2[[#This Row],[Taxes]:[Infrastructure Improvement Payments]]))</f>
        <v/>
      </c>
      <c r="L32" s="67"/>
      <c r="AC32" s="55" t="s">
        <v>136</v>
      </c>
      <c r="CW32" s="55" t="s">
        <v>137</v>
      </c>
    </row>
    <row r="33" spans="1:101" x14ac:dyDescent="0.25">
      <c r="A33" s="62"/>
      <c r="B33" s="63"/>
      <c r="C33" s="63"/>
      <c r="D33" s="64"/>
      <c r="E33" s="65"/>
      <c r="F33" s="65"/>
      <c r="G33" s="65"/>
      <c r="H33" s="65"/>
      <c r="I33" s="65"/>
      <c r="J33" s="65"/>
      <c r="K33" s="66" t="str">
        <f>IF(SUM(Table2[[#This Row],[Taxes]:[Infrastructure Improvement Payments]])=0,"",SUM(Table2[[#This Row],[Taxes]:[Infrastructure Improvement Payments]]))</f>
        <v/>
      </c>
      <c r="L33" s="67"/>
      <c r="AC33" s="55" t="s">
        <v>138</v>
      </c>
      <c r="CW33" s="55" t="s">
        <v>139</v>
      </c>
    </row>
    <row r="34" spans="1:101" x14ac:dyDescent="0.25">
      <c r="A34" s="62"/>
      <c r="B34" s="63"/>
      <c r="C34" s="63"/>
      <c r="D34" s="64"/>
      <c r="E34" s="65"/>
      <c r="F34" s="65"/>
      <c r="G34" s="65"/>
      <c r="H34" s="65"/>
      <c r="I34" s="65"/>
      <c r="J34" s="65"/>
      <c r="K34" s="66" t="str">
        <f>IF(SUM(Table2[[#This Row],[Taxes]:[Infrastructure Improvement Payments]])=0,"",SUM(Table2[[#This Row],[Taxes]:[Infrastructure Improvement Payments]]))</f>
        <v/>
      </c>
      <c r="L34" s="67"/>
      <c r="AC34" s="55" t="s">
        <v>140</v>
      </c>
      <c r="CW34" s="55" t="s">
        <v>141</v>
      </c>
    </row>
    <row r="35" spans="1:101" x14ac:dyDescent="0.25">
      <c r="A35" s="62"/>
      <c r="B35" s="63"/>
      <c r="C35" s="63"/>
      <c r="D35" s="64"/>
      <c r="E35" s="65"/>
      <c r="F35" s="65"/>
      <c r="G35" s="65"/>
      <c r="H35" s="65"/>
      <c r="I35" s="65"/>
      <c r="J35" s="65"/>
      <c r="K35" s="66" t="str">
        <f>IF(SUM(Table2[[#This Row],[Taxes]:[Infrastructure Improvement Payments]])=0,"",SUM(Table2[[#This Row],[Taxes]:[Infrastructure Improvement Payments]]))</f>
        <v/>
      </c>
      <c r="L35" s="67"/>
      <c r="AC35" s="55" t="s">
        <v>142</v>
      </c>
      <c r="CW35" s="55" t="s">
        <v>143</v>
      </c>
    </row>
    <row r="36" spans="1:101" x14ac:dyDescent="0.25">
      <c r="A36" s="62"/>
      <c r="B36" s="63"/>
      <c r="C36" s="63"/>
      <c r="D36" s="64"/>
      <c r="E36" s="65"/>
      <c r="F36" s="65"/>
      <c r="G36" s="65"/>
      <c r="H36" s="65"/>
      <c r="I36" s="65"/>
      <c r="J36" s="65"/>
      <c r="K36" s="66" t="str">
        <f>IF(SUM(Table2[[#This Row],[Taxes]:[Infrastructure Improvement Payments]])=0,"",SUM(Table2[[#This Row],[Taxes]:[Infrastructure Improvement Payments]]))</f>
        <v/>
      </c>
      <c r="L36" s="67"/>
      <c r="AC36" s="55" t="s">
        <v>144</v>
      </c>
      <c r="CW36" s="55" t="s">
        <v>145</v>
      </c>
    </row>
    <row r="37" spans="1:101" x14ac:dyDescent="0.25">
      <c r="A37" s="68"/>
      <c r="B37" s="69"/>
      <c r="C37" s="69"/>
      <c r="D37" s="69"/>
      <c r="E37" s="69"/>
      <c r="F37" s="69"/>
      <c r="G37" s="69"/>
      <c r="H37" s="69"/>
      <c r="I37" s="69"/>
      <c r="J37" s="69"/>
      <c r="K37" s="69" t="str">
        <f>IF(SUM(Table2[[#This Row],[Taxes]:[Infrastructure Improvement Payments]])=0,"",SUM(Table2[[#This Row],[Taxes]:[Infrastructure Improvement Payments]]))</f>
        <v/>
      </c>
      <c r="L37" s="70"/>
      <c r="AC37" s="55" t="s">
        <v>146</v>
      </c>
      <c r="CW37" s="55" t="s">
        <v>147</v>
      </c>
    </row>
    <row r="38" spans="1:101" ht="30.75" customHeight="1" thickBot="1" x14ac:dyDescent="0.3">
      <c r="A38" s="71" t="s">
        <v>148</v>
      </c>
      <c r="B38" s="167" t="s">
        <v>520</v>
      </c>
      <c r="C38" s="168"/>
      <c r="D38" s="168"/>
      <c r="E38" s="168"/>
      <c r="F38" s="168"/>
      <c r="G38" s="168"/>
      <c r="H38" s="168"/>
      <c r="I38" s="168"/>
      <c r="J38" s="168"/>
      <c r="K38" s="168"/>
      <c r="L38" s="169"/>
      <c r="AC38" s="55" t="s">
        <v>149</v>
      </c>
      <c r="CW38" s="55" t="s">
        <v>150</v>
      </c>
    </row>
    <row r="39" spans="1:101" x14ac:dyDescent="0.25">
      <c r="A39" s="165" t="s">
        <v>151</v>
      </c>
      <c r="B39" s="165"/>
      <c r="C39" s="165"/>
      <c r="D39" s="165"/>
      <c r="E39" s="165"/>
      <c r="F39" s="165"/>
      <c r="G39" s="165"/>
      <c r="H39" s="165"/>
      <c r="I39" s="165"/>
      <c r="J39" s="165"/>
      <c r="K39" s="165"/>
      <c r="AC39" s="55" t="s">
        <v>152</v>
      </c>
      <c r="CW39" s="55" t="s">
        <v>153</v>
      </c>
    </row>
    <row r="40" spans="1:101" x14ac:dyDescent="0.25">
      <c r="A40" s="166" t="s">
        <v>154</v>
      </c>
      <c r="B40" s="166"/>
      <c r="C40" s="166"/>
      <c r="D40" s="166"/>
      <c r="E40" s="166"/>
      <c r="F40" s="166"/>
      <c r="G40" s="166"/>
      <c r="H40" s="166"/>
      <c r="I40" s="166"/>
      <c r="J40" s="166"/>
      <c r="K40" s="166"/>
      <c r="AC40" s="55" t="s">
        <v>155</v>
      </c>
      <c r="CW40" s="55" t="s">
        <v>156</v>
      </c>
    </row>
    <row r="41" spans="1:101" x14ac:dyDescent="0.25">
      <c r="A41" s="165" t="s">
        <v>157</v>
      </c>
      <c r="B41" s="165"/>
      <c r="C41" s="165"/>
      <c r="D41" s="165"/>
      <c r="E41" s="165"/>
      <c r="F41" s="165"/>
      <c r="G41" s="165"/>
      <c r="H41" s="165"/>
      <c r="I41" s="165"/>
      <c r="J41" s="165"/>
      <c r="K41" s="165"/>
      <c r="AC41" s="55" t="s">
        <v>158</v>
      </c>
      <c r="CW41" s="55" t="s">
        <v>159</v>
      </c>
    </row>
    <row r="42" spans="1:101" x14ac:dyDescent="0.25">
      <c r="A42" s="166" t="s">
        <v>160</v>
      </c>
      <c r="B42" s="166"/>
      <c r="C42" s="166"/>
      <c r="D42" s="166"/>
      <c r="E42" s="166"/>
      <c r="F42" s="166"/>
      <c r="G42" s="166"/>
      <c r="H42" s="166"/>
      <c r="I42" s="166"/>
      <c r="J42" s="166"/>
      <c r="K42" s="166"/>
      <c r="AC42" s="55" t="s">
        <v>161</v>
      </c>
      <c r="CW42" s="55" t="s">
        <v>162</v>
      </c>
    </row>
    <row r="43" spans="1:101" x14ac:dyDescent="0.25">
      <c r="AC43" s="55" t="s">
        <v>163</v>
      </c>
      <c r="CW43" s="55" t="s">
        <v>164</v>
      </c>
    </row>
    <row r="44" spans="1:101" ht="45.75" customHeight="1" x14ac:dyDescent="0.25">
      <c r="AC44" s="55" t="s">
        <v>165</v>
      </c>
      <c r="CW44" s="55" t="s">
        <v>166</v>
      </c>
    </row>
    <row r="45" spans="1:101" ht="90.75" customHeight="1" x14ac:dyDescent="0.25">
      <c r="AC45" s="55" t="s">
        <v>167</v>
      </c>
      <c r="CW45" s="55" t="s">
        <v>168</v>
      </c>
    </row>
    <row r="46" spans="1:101" ht="45.75" customHeight="1" x14ac:dyDescent="0.25">
      <c r="AC46" s="55" t="s">
        <v>169</v>
      </c>
      <c r="CW46" s="55" t="s">
        <v>170</v>
      </c>
    </row>
    <row r="47" spans="1:101" x14ac:dyDescent="0.25">
      <c r="AC47" s="55" t="s">
        <v>171</v>
      </c>
      <c r="CW47" s="55" t="s">
        <v>172</v>
      </c>
    </row>
    <row r="48" spans="1:101" ht="30.75" customHeight="1" x14ac:dyDescent="0.25">
      <c r="AC48" s="55" t="s">
        <v>173</v>
      </c>
      <c r="CW48" s="55" t="s">
        <v>174</v>
      </c>
    </row>
    <row r="49" spans="29:101" ht="30.75" customHeight="1" x14ac:dyDescent="0.25">
      <c r="AC49" s="55" t="s">
        <v>175</v>
      </c>
      <c r="CW49" s="55" t="s">
        <v>176</v>
      </c>
    </row>
    <row r="50" spans="29:101" ht="30.75" customHeight="1" x14ac:dyDescent="0.25">
      <c r="AC50" s="55" t="s">
        <v>177</v>
      </c>
      <c r="CW50" s="55" t="s">
        <v>178</v>
      </c>
    </row>
    <row r="51" spans="29:101" x14ac:dyDescent="0.25">
      <c r="AC51" s="55" t="s">
        <v>179</v>
      </c>
      <c r="CW51" s="55" t="s">
        <v>180</v>
      </c>
    </row>
    <row r="52" spans="29:101" ht="30.75" customHeight="1" x14ac:dyDescent="0.25">
      <c r="AC52" s="55" t="s">
        <v>181</v>
      </c>
      <c r="CW52" s="55" t="s">
        <v>182</v>
      </c>
    </row>
    <row r="53" spans="29:101" x14ac:dyDescent="0.25">
      <c r="AC53" s="55" t="s">
        <v>183</v>
      </c>
      <c r="CW53" s="55" t="s">
        <v>184</v>
      </c>
    </row>
    <row r="54" spans="29:101" ht="30.75" customHeight="1" x14ac:dyDescent="0.25">
      <c r="AC54" s="55" t="s">
        <v>185</v>
      </c>
      <c r="CW54" s="55" t="s">
        <v>186</v>
      </c>
    </row>
    <row r="55" spans="29:101" ht="30.75" customHeight="1" x14ac:dyDescent="0.25">
      <c r="AC55" s="55" t="s">
        <v>187</v>
      </c>
      <c r="CW55" s="55" t="s">
        <v>188</v>
      </c>
    </row>
    <row r="56" spans="29:101" x14ac:dyDescent="0.25">
      <c r="AC56" s="55" t="s">
        <v>189</v>
      </c>
      <c r="CW56" s="55" t="s">
        <v>190</v>
      </c>
    </row>
    <row r="57" spans="29:101" ht="30.75" customHeight="1" x14ac:dyDescent="0.25">
      <c r="AC57" s="55" t="s">
        <v>191</v>
      </c>
      <c r="CW57" s="55" t="s">
        <v>192</v>
      </c>
    </row>
    <row r="58" spans="29:101" x14ac:dyDescent="0.25">
      <c r="AC58" s="55" t="s">
        <v>193</v>
      </c>
      <c r="CW58" s="55" t="s">
        <v>194</v>
      </c>
    </row>
    <row r="59" spans="29:101" ht="30.75" customHeight="1" x14ac:dyDescent="0.25">
      <c r="AC59" s="55" t="s">
        <v>195</v>
      </c>
      <c r="CW59" s="55" t="s">
        <v>196</v>
      </c>
    </row>
    <row r="60" spans="29:101" x14ac:dyDescent="0.25">
      <c r="AC60" s="55" t="s">
        <v>197</v>
      </c>
      <c r="CW60" s="55" t="s">
        <v>198</v>
      </c>
    </row>
    <row r="61" spans="29:101" x14ac:dyDescent="0.25">
      <c r="AC61" s="55" t="s">
        <v>199</v>
      </c>
      <c r="CW61" s="55" t="s">
        <v>200</v>
      </c>
    </row>
    <row r="62" spans="29:101" x14ac:dyDescent="0.25">
      <c r="AC62" s="55" t="s">
        <v>201</v>
      </c>
      <c r="CW62" s="55" t="s">
        <v>202</v>
      </c>
    </row>
    <row r="63" spans="29:101" x14ac:dyDescent="0.25">
      <c r="AC63" s="55" t="s">
        <v>203</v>
      </c>
      <c r="CW63" s="55" t="s">
        <v>204</v>
      </c>
    </row>
    <row r="64" spans="29:101" x14ac:dyDescent="0.25">
      <c r="AC64" s="55" t="s">
        <v>205</v>
      </c>
      <c r="CW64" s="55" t="s">
        <v>206</v>
      </c>
    </row>
    <row r="65" spans="29:101" x14ac:dyDescent="0.25">
      <c r="AC65" s="55" t="s">
        <v>207</v>
      </c>
      <c r="CW65" s="55" t="s">
        <v>208</v>
      </c>
    </row>
    <row r="66" spans="29:101" ht="30.75" customHeight="1" x14ac:dyDescent="0.25">
      <c r="AC66" s="55" t="s">
        <v>209</v>
      </c>
      <c r="CW66" s="55" t="s">
        <v>210</v>
      </c>
    </row>
    <row r="67" spans="29:101" ht="45.75" customHeight="1" x14ac:dyDescent="0.25">
      <c r="AC67" s="55" t="s">
        <v>211</v>
      </c>
      <c r="CW67" s="55" t="s">
        <v>212</v>
      </c>
    </row>
    <row r="68" spans="29:101" x14ac:dyDescent="0.25">
      <c r="AC68" s="55" t="s">
        <v>213</v>
      </c>
      <c r="CW68" s="55" t="s">
        <v>214</v>
      </c>
    </row>
    <row r="69" spans="29:101" x14ac:dyDescent="0.25">
      <c r="AC69" s="55" t="s">
        <v>215</v>
      </c>
      <c r="CW69" s="55" t="s">
        <v>216</v>
      </c>
    </row>
    <row r="70" spans="29:101" x14ac:dyDescent="0.25">
      <c r="AC70" s="55" t="s">
        <v>217</v>
      </c>
      <c r="CW70" s="55" t="s">
        <v>218</v>
      </c>
    </row>
    <row r="71" spans="29:101" x14ac:dyDescent="0.25">
      <c r="AC71" s="55" t="s">
        <v>219</v>
      </c>
      <c r="CW71" s="55" t="s">
        <v>220</v>
      </c>
    </row>
    <row r="72" spans="29:101" ht="30.75" customHeight="1" x14ac:dyDescent="0.25">
      <c r="AC72" s="55" t="s">
        <v>221</v>
      </c>
      <c r="CW72" s="55" t="s">
        <v>222</v>
      </c>
    </row>
    <row r="73" spans="29:101" x14ac:dyDescent="0.25">
      <c r="AC73" s="55" t="s">
        <v>223</v>
      </c>
      <c r="CW73" s="55" t="s">
        <v>224</v>
      </c>
    </row>
    <row r="74" spans="29:101" x14ac:dyDescent="0.25">
      <c r="AC74" s="55" t="s">
        <v>225</v>
      </c>
      <c r="CW74" s="55" t="s">
        <v>226</v>
      </c>
    </row>
    <row r="75" spans="29:101" x14ac:dyDescent="0.25">
      <c r="AC75" s="55" t="s">
        <v>227</v>
      </c>
      <c r="CW75" s="55" t="s">
        <v>228</v>
      </c>
    </row>
    <row r="76" spans="29:101" x14ac:dyDescent="0.25">
      <c r="AC76" s="55" t="s">
        <v>229</v>
      </c>
      <c r="CW76" s="55" t="s">
        <v>230</v>
      </c>
    </row>
    <row r="77" spans="29:101" x14ac:dyDescent="0.25">
      <c r="AC77" s="55" t="s">
        <v>231</v>
      </c>
      <c r="CW77" s="55" t="s">
        <v>232</v>
      </c>
    </row>
    <row r="78" spans="29:101" ht="60.75" customHeight="1" x14ac:dyDescent="0.25">
      <c r="AC78" s="55" t="s">
        <v>233</v>
      </c>
      <c r="CW78" s="55" t="s">
        <v>234</v>
      </c>
    </row>
    <row r="79" spans="29:101" ht="75.75" customHeight="1" x14ac:dyDescent="0.25">
      <c r="AC79" s="55" t="s">
        <v>235</v>
      </c>
      <c r="CW79" s="55" t="s">
        <v>236</v>
      </c>
    </row>
    <row r="80" spans="29:101" ht="30.75" customHeight="1" x14ac:dyDescent="0.25">
      <c r="AC80" s="55" t="s">
        <v>237</v>
      </c>
      <c r="CW80" s="55" t="s">
        <v>238</v>
      </c>
    </row>
    <row r="81" spans="29:101" x14ac:dyDescent="0.25">
      <c r="AC81" s="55" t="s">
        <v>239</v>
      </c>
      <c r="CW81" s="55" t="s">
        <v>240</v>
      </c>
    </row>
    <row r="82" spans="29:101" x14ac:dyDescent="0.25">
      <c r="AC82" s="55" t="s">
        <v>241</v>
      </c>
      <c r="CW82" s="55" t="s">
        <v>242</v>
      </c>
    </row>
    <row r="83" spans="29:101" ht="15" customHeight="1" x14ac:dyDescent="0.25">
      <c r="AC83" s="55" t="s">
        <v>243</v>
      </c>
      <c r="CW83" s="55" t="s">
        <v>244</v>
      </c>
    </row>
    <row r="84" spans="29:101" ht="15" customHeight="1" x14ac:dyDescent="0.25">
      <c r="AC84" s="55" t="s">
        <v>245</v>
      </c>
    </row>
    <row r="85" spans="29:101" x14ac:dyDescent="0.25">
      <c r="AC85" s="55" t="s">
        <v>246</v>
      </c>
      <c r="CW85" s="55" t="s">
        <v>247</v>
      </c>
    </row>
    <row r="86" spans="29:101" x14ac:dyDescent="0.25">
      <c r="AC86" s="55" t="s">
        <v>248</v>
      </c>
      <c r="CW86" s="55" t="s">
        <v>249</v>
      </c>
    </row>
    <row r="87" spans="29:101" x14ac:dyDescent="0.25">
      <c r="AC87" s="55" t="s">
        <v>250</v>
      </c>
      <c r="CW87" s="55" t="s">
        <v>251</v>
      </c>
    </row>
    <row r="88" spans="29:101" ht="30.75" customHeight="1" x14ac:dyDescent="0.25">
      <c r="AC88" s="55" t="s">
        <v>252</v>
      </c>
      <c r="CW88" s="55" t="s">
        <v>253</v>
      </c>
    </row>
    <row r="89" spans="29:101" ht="30.75" customHeight="1" x14ac:dyDescent="0.25">
      <c r="AC89" s="55" t="s">
        <v>254</v>
      </c>
      <c r="CW89" s="55" t="s">
        <v>255</v>
      </c>
    </row>
    <row r="90" spans="29:101" x14ac:dyDescent="0.25">
      <c r="AC90" s="55" t="s">
        <v>256</v>
      </c>
      <c r="CW90" s="55" t="s">
        <v>257</v>
      </c>
    </row>
    <row r="91" spans="29:101" x14ac:dyDescent="0.25">
      <c r="AC91" s="55" t="s">
        <v>258</v>
      </c>
      <c r="CW91" s="55" t="s">
        <v>259</v>
      </c>
    </row>
    <row r="92" spans="29:101" ht="30.75" customHeight="1" x14ac:dyDescent="0.25">
      <c r="AC92" s="55" t="s">
        <v>260</v>
      </c>
      <c r="CW92" s="55" t="s">
        <v>261</v>
      </c>
    </row>
    <row r="93" spans="29:101" x14ac:dyDescent="0.25">
      <c r="AC93" s="55" t="s">
        <v>262</v>
      </c>
      <c r="CW93" s="55" t="s">
        <v>263</v>
      </c>
    </row>
    <row r="94" spans="29:101" x14ac:dyDescent="0.25">
      <c r="AC94" s="55" t="s">
        <v>264</v>
      </c>
      <c r="CW94" s="55" t="s">
        <v>265</v>
      </c>
    </row>
    <row r="95" spans="29:101" ht="30.75" customHeight="1" x14ac:dyDescent="0.25">
      <c r="AC95" s="55" t="s">
        <v>266</v>
      </c>
      <c r="CW95" s="55" t="s">
        <v>267</v>
      </c>
    </row>
    <row r="96" spans="29:101" ht="45.75" customHeight="1" x14ac:dyDescent="0.25">
      <c r="AC96" s="55" t="s">
        <v>268</v>
      </c>
      <c r="CW96" s="55" t="s">
        <v>269</v>
      </c>
    </row>
    <row r="97" spans="29:101" x14ac:dyDescent="0.25">
      <c r="AC97" s="55" t="s">
        <v>270</v>
      </c>
      <c r="CW97" s="55" t="s">
        <v>271</v>
      </c>
    </row>
    <row r="98" spans="29:101" ht="90.75" customHeight="1" x14ac:dyDescent="0.25">
      <c r="AC98" s="55" t="s">
        <v>272</v>
      </c>
      <c r="CW98" s="55" t="s">
        <v>273</v>
      </c>
    </row>
    <row r="99" spans="29:101" ht="30.75" customHeight="1" x14ac:dyDescent="0.25">
      <c r="AC99" s="55" t="s">
        <v>274</v>
      </c>
      <c r="CW99" s="55" t="s">
        <v>275</v>
      </c>
    </row>
    <row r="100" spans="29:101" x14ac:dyDescent="0.25">
      <c r="AC100" s="55" t="s">
        <v>276</v>
      </c>
      <c r="CW100" s="55" t="s">
        <v>277</v>
      </c>
    </row>
    <row r="101" spans="29:101" ht="30.75" customHeight="1" x14ac:dyDescent="0.25">
      <c r="AC101" s="55" t="s">
        <v>278</v>
      </c>
      <c r="CW101" s="55" t="s">
        <v>279</v>
      </c>
    </row>
    <row r="102" spans="29:101" x14ac:dyDescent="0.25">
      <c r="AC102" s="55" t="s">
        <v>280</v>
      </c>
      <c r="CW102" s="55" t="s">
        <v>281</v>
      </c>
    </row>
    <row r="103" spans="29:101" ht="30.75" customHeight="1" x14ac:dyDescent="0.25">
      <c r="AC103" s="55" t="s">
        <v>282</v>
      </c>
      <c r="CW103" s="55" t="s">
        <v>283</v>
      </c>
    </row>
    <row r="104" spans="29:101" ht="75.75" customHeight="1" x14ac:dyDescent="0.25">
      <c r="AC104" s="55" t="s">
        <v>284</v>
      </c>
      <c r="CW104" s="55" t="s">
        <v>285</v>
      </c>
    </row>
    <row r="105" spans="29:101" ht="30.75" customHeight="1" x14ac:dyDescent="0.25">
      <c r="AC105" s="55" t="s">
        <v>286</v>
      </c>
      <c r="CW105" s="55" t="s">
        <v>287</v>
      </c>
    </row>
    <row r="106" spans="29:101" x14ac:dyDescent="0.25">
      <c r="AC106" s="55" t="s">
        <v>288</v>
      </c>
      <c r="CW106" s="55" t="s">
        <v>289</v>
      </c>
    </row>
    <row r="107" spans="29:101" x14ac:dyDescent="0.25">
      <c r="AC107" s="55" t="s">
        <v>290</v>
      </c>
      <c r="CW107" s="55" t="s">
        <v>291</v>
      </c>
    </row>
    <row r="108" spans="29:101" x14ac:dyDescent="0.25">
      <c r="AC108" s="55" t="s">
        <v>292</v>
      </c>
      <c r="CW108" s="55" t="s">
        <v>293</v>
      </c>
    </row>
    <row r="109" spans="29:101" ht="30.75" customHeight="1" x14ac:dyDescent="0.25">
      <c r="AC109" s="55" t="s">
        <v>294</v>
      </c>
      <c r="CW109" s="55" t="s">
        <v>295</v>
      </c>
    </row>
    <row r="110" spans="29:101" x14ac:dyDescent="0.25">
      <c r="AC110" s="55" t="s">
        <v>296</v>
      </c>
      <c r="CW110" s="55" t="s">
        <v>297</v>
      </c>
    </row>
    <row r="111" spans="29:101" x14ac:dyDescent="0.25">
      <c r="AC111" s="55" t="s">
        <v>298</v>
      </c>
      <c r="CW111" s="55" t="s">
        <v>299</v>
      </c>
    </row>
    <row r="112" spans="29:101" ht="30.75" customHeight="1" x14ac:dyDescent="0.25">
      <c r="AC112" s="55" t="s">
        <v>300</v>
      </c>
      <c r="CW112" s="55" t="s">
        <v>301</v>
      </c>
    </row>
    <row r="113" spans="29:101" x14ac:dyDescent="0.25">
      <c r="AC113" s="55" t="s">
        <v>302</v>
      </c>
      <c r="CW113" s="55" t="s">
        <v>303</v>
      </c>
    </row>
    <row r="114" spans="29:101" ht="60.75" customHeight="1" x14ac:dyDescent="0.25">
      <c r="AC114" s="55" t="s">
        <v>304</v>
      </c>
      <c r="CW114" s="55" t="s">
        <v>305</v>
      </c>
    </row>
    <row r="115" spans="29:101" x14ac:dyDescent="0.25">
      <c r="AC115" s="55" t="s">
        <v>306</v>
      </c>
      <c r="CW115" s="55" t="s">
        <v>307</v>
      </c>
    </row>
    <row r="116" spans="29:101" ht="60.75" customHeight="1" x14ac:dyDescent="0.25">
      <c r="AC116" s="55" t="s">
        <v>308</v>
      </c>
      <c r="CW116" s="55" t="s">
        <v>309</v>
      </c>
    </row>
    <row r="117" spans="29:101" x14ac:dyDescent="0.25">
      <c r="AC117" s="55" t="s">
        <v>310</v>
      </c>
      <c r="CW117" s="55" t="s">
        <v>311</v>
      </c>
    </row>
    <row r="118" spans="29:101" x14ac:dyDescent="0.25">
      <c r="AC118" s="55" t="s">
        <v>312</v>
      </c>
      <c r="CW118" s="55" t="s">
        <v>313</v>
      </c>
    </row>
    <row r="119" spans="29:101" x14ac:dyDescent="0.25">
      <c r="AC119" s="55" t="s">
        <v>314</v>
      </c>
      <c r="CW119" s="55" t="s">
        <v>315</v>
      </c>
    </row>
    <row r="120" spans="29:101" x14ac:dyDescent="0.25">
      <c r="AC120" s="55" t="s">
        <v>316</v>
      </c>
      <c r="CW120" s="55" t="s">
        <v>317</v>
      </c>
    </row>
    <row r="121" spans="29:101" x14ac:dyDescent="0.25">
      <c r="AC121" s="55" t="s">
        <v>318</v>
      </c>
      <c r="CW121" s="55" t="s">
        <v>319</v>
      </c>
    </row>
    <row r="122" spans="29:101" x14ac:dyDescent="0.25">
      <c r="AC122" s="55" t="s">
        <v>320</v>
      </c>
      <c r="CW122" s="55" t="s">
        <v>321</v>
      </c>
    </row>
    <row r="123" spans="29:101" x14ac:dyDescent="0.25">
      <c r="AC123" s="55" t="s">
        <v>322</v>
      </c>
      <c r="CW123" s="55" t="s">
        <v>323</v>
      </c>
    </row>
    <row r="124" spans="29:101" ht="30.75" customHeight="1" x14ac:dyDescent="0.25">
      <c r="AC124" s="55" t="s">
        <v>324</v>
      </c>
      <c r="CW124" s="55" t="s">
        <v>325</v>
      </c>
    </row>
    <row r="125" spans="29:101" ht="15" customHeight="1" x14ac:dyDescent="0.25">
      <c r="AC125" s="55" t="s">
        <v>326</v>
      </c>
      <c r="CW125" s="55" t="s">
        <v>327</v>
      </c>
    </row>
    <row r="126" spans="29:101" x14ac:dyDescent="0.25">
      <c r="AC126" s="55" t="s">
        <v>328</v>
      </c>
      <c r="CW126" s="55" t="s">
        <v>329</v>
      </c>
    </row>
    <row r="127" spans="29:101" x14ac:dyDescent="0.25">
      <c r="AC127" s="55" t="s">
        <v>330</v>
      </c>
      <c r="CW127" s="55" t="s">
        <v>331</v>
      </c>
    </row>
    <row r="128" spans="29:101" x14ac:dyDescent="0.25">
      <c r="AC128" s="55" t="s">
        <v>332</v>
      </c>
      <c r="CW128" s="55" t="s">
        <v>333</v>
      </c>
    </row>
    <row r="129" spans="29:101" ht="45.75" customHeight="1" x14ac:dyDescent="0.25">
      <c r="AC129" s="55" t="s">
        <v>334</v>
      </c>
      <c r="CW129" s="55" t="s">
        <v>335</v>
      </c>
    </row>
    <row r="130" spans="29:101" ht="90.75" customHeight="1" x14ac:dyDescent="0.25">
      <c r="AC130" s="55" t="s">
        <v>336</v>
      </c>
      <c r="CW130" s="55" t="s">
        <v>337</v>
      </c>
    </row>
    <row r="131" spans="29:101" ht="45.75" customHeight="1" x14ac:dyDescent="0.25">
      <c r="AC131" s="55" t="s">
        <v>338</v>
      </c>
      <c r="CW131" s="55" t="s">
        <v>339</v>
      </c>
    </row>
    <row r="132" spans="29:101" x14ac:dyDescent="0.25">
      <c r="AC132" s="55" t="s">
        <v>340</v>
      </c>
      <c r="CW132" s="55" t="s">
        <v>341</v>
      </c>
    </row>
    <row r="133" spans="29:101" ht="30.75" customHeight="1" x14ac:dyDescent="0.25">
      <c r="AC133" s="55" t="s">
        <v>342</v>
      </c>
      <c r="CW133" s="55" t="s">
        <v>343</v>
      </c>
    </row>
    <row r="134" spans="29:101" ht="30.75" customHeight="1" x14ac:dyDescent="0.25">
      <c r="AC134" s="55" t="s">
        <v>344</v>
      </c>
    </row>
    <row r="135" spans="29:101" ht="30.75" customHeight="1" x14ac:dyDescent="0.25">
      <c r="AC135" s="55" t="s">
        <v>345</v>
      </c>
      <c r="CW135" s="55" t="s">
        <v>346</v>
      </c>
    </row>
    <row r="136" spans="29:101" ht="75.75" customHeight="1" x14ac:dyDescent="0.25">
      <c r="AC136" s="55" t="s">
        <v>347</v>
      </c>
      <c r="CW136" s="55" t="s">
        <v>348</v>
      </c>
    </row>
    <row r="137" spans="29:101" x14ac:dyDescent="0.25">
      <c r="AC137" s="55" t="s">
        <v>349</v>
      </c>
      <c r="CW137" s="55" t="s">
        <v>350</v>
      </c>
    </row>
    <row r="138" spans="29:101" ht="30.75" customHeight="1" x14ac:dyDescent="0.25">
      <c r="AC138" s="55" t="s">
        <v>351</v>
      </c>
      <c r="CW138" s="55" t="s">
        <v>352</v>
      </c>
    </row>
    <row r="139" spans="29:101" ht="30.75" customHeight="1" x14ac:dyDescent="0.25">
      <c r="AC139" s="55" t="s">
        <v>353</v>
      </c>
      <c r="CW139" s="55" t="s">
        <v>354</v>
      </c>
    </row>
    <row r="140" spans="29:101" x14ac:dyDescent="0.25">
      <c r="AC140" s="55" t="s">
        <v>355</v>
      </c>
      <c r="CW140" s="55" t="s">
        <v>356</v>
      </c>
    </row>
    <row r="141" spans="29:101" x14ac:dyDescent="0.25">
      <c r="AC141" s="55" t="s">
        <v>357</v>
      </c>
      <c r="CW141" s="55" t="s">
        <v>358</v>
      </c>
    </row>
    <row r="142" spans="29:101" x14ac:dyDescent="0.25">
      <c r="AC142" s="55" t="s">
        <v>359</v>
      </c>
      <c r="CW142" s="55" t="s">
        <v>360</v>
      </c>
    </row>
    <row r="143" spans="29:101" x14ac:dyDescent="0.25">
      <c r="AC143" s="55" t="s">
        <v>361</v>
      </c>
      <c r="CW143" s="55" t="s">
        <v>362</v>
      </c>
    </row>
    <row r="144" spans="29:101" ht="30.75" customHeight="1" x14ac:dyDescent="0.25">
      <c r="AC144" s="55" t="s">
        <v>363</v>
      </c>
      <c r="CW144" s="55" t="s">
        <v>364</v>
      </c>
    </row>
    <row r="145" spans="29:101" x14ac:dyDescent="0.25">
      <c r="AC145" s="55" t="s">
        <v>365</v>
      </c>
      <c r="CW145" s="55" t="s">
        <v>366</v>
      </c>
    </row>
    <row r="146" spans="29:101" x14ac:dyDescent="0.25">
      <c r="AC146" s="55" t="s">
        <v>367</v>
      </c>
      <c r="CW146" s="55" t="s">
        <v>368</v>
      </c>
    </row>
    <row r="147" spans="29:101" x14ac:dyDescent="0.25">
      <c r="AC147" s="55" t="s">
        <v>369</v>
      </c>
      <c r="CW147" s="55" t="s">
        <v>370</v>
      </c>
    </row>
    <row r="148" spans="29:101" ht="60.75" customHeight="1" x14ac:dyDescent="0.25">
      <c r="AC148" s="55" t="s">
        <v>371</v>
      </c>
      <c r="CW148" s="55" t="s">
        <v>372</v>
      </c>
    </row>
    <row r="149" spans="29:101" ht="30.75" customHeight="1" x14ac:dyDescent="0.25">
      <c r="AC149" s="55" t="s">
        <v>373</v>
      </c>
      <c r="CW149" s="55" t="s">
        <v>374</v>
      </c>
    </row>
    <row r="150" spans="29:101" ht="60.75" customHeight="1" x14ac:dyDescent="0.25">
      <c r="AC150" s="55" t="s">
        <v>375</v>
      </c>
      <c r="CW150" s="55" t="s">
        <v>376</v>
      </c>
    </row>
    <row r="151" spans="29:101" ht="30.75" customHeight="1" x14ac:dyDescent="0.25">
      <c r="AC151" s="55" t="s">
        <v>377</v>
      </c>
      <c r="CW151" s="55" t="s">
        <v>378</v>
      </c>
    </row>
    <row r="152" spans="29:101" ht="30.75" customHeight="1" x14ac:dyDescent="0.25">
      <c r="AC152" s="55" t="s">
        <v>379</v>
      </c>
      <c r="CW152" s="55" t="s">
        <v>380</v>
      </c>
    </row>
    <row r="153" spans="29:101" ht="15" customHeight="1" x14ac:dyDescent="0.25">
      <c r="AC153" s="55" t="s">
        <v>381</v>
      </c>
      <c r="CW153" s="55" t="s">
        <v>382</v>
      </c>
    </row>
    <row r="154" spans="29:101" x14ac:dyDescent="0.25">
      <c r="AC154" s="55" t="s">
        <v>383</v>
      </c>
      <c r="CW154" s="55" t="s">
        <v>384</v>
      </c>
    </row>
    <row r="155" spans="29:101" x14ac:dyDescent="0.25">
      <c r="AC155" s="55" t="s">
        <v>385</v>
      </c>
      <c r="CW155" s="55" t="s">
        <v>386</v>
      </c>
    </row>
    <row r="156" spans="29:101" ht="30.75" customHeight="1" x14ac:dyDescent="0.25">
      <c r="AC156" s="55" t="s">
        <v>387</v>
      </c>
    </row>
    <row r="157" spans="29:101" ht="30.75" customHeight="1" x14ac:dyDescent="0.25">
      <c r="AC157" s="55" t="s">
        <v>388</v>
      </c>
    </row>
    <row r="158" spans="29:101" x14ac:dyDescent="0.25">
      <c r="AC158" s="55" t="s">
        <v>389</v>
      </c>
    </row>
    <row r="159" spans="29:101" ht="45.75" customHeight="1" x14ac:dyDescent="0.25">
      <c r="AC159" s="55" t="s">
        <v>390</v>
      </c>
    </row>
    <row r="160" spans="29:101" ht="30.75" customHeight="1" x14ac:dyDescent="0.25">
      <c r="AC160" s="55" t="s">
        <v>391</v>
      </c>
    </row>
    <row r="161" spans="29:29" ht="30.75" customHeight="1" x14ac:dyDescent="0.25">
      <c r="AC161" s="55" t="s">
        <v>392</v>
      </c>
    </row>
    <row r="162" spans="29:29" ht="30.75" customHeight="1" x14ac:dyDescent="0.25">
      <c r="AC162" s="55" t="s">
        <v>393</v>
      </c>
    </row>
    <row r="163" spans="29:29" x14ac:dyDescent="0.25">
      <c r="AC163" s="55" t="s">
        <v>394</v>
      </c>
    </row>
    <row r="164" spans="29:29" ht="30.75" customHeight="1" x14ac:dyDescent="0.25">
      <c r="AC164" s="55" t="s">
        <v>395</v>
      </c>
    </row>
    <row r="165" spans="29:29" x14ac:dyDescent="0.25">
      <c r="AC165" s="55" t="s">
        <v>396</v>
      </c>
    </row>
    <row r="166" spans="29:29" x14ac:dyDescent="0.25">
      <c r="AC166" s="55" t="s">
        <v>397</v>
      </c>
    </row>
    <row r="167" spans="29:29" x14ac:dyDescent="0.25">
      <c r="AC167" s="55" t="s">
        <v>398</v>
      </c>
    </row>
    <row r="168" spans="29:29" x14ac:dyDescent="0.25">
      <c r="AC168" s="55" t="s">
        <v>399</v>
      </c>
    </row>
    <row r="169" spans="29:29" ht="30.75" customHeight="1" x14ac:dyDescent="0.25">
      <c r="AC169" s="55" t="s">
        <v>400</v>
      </c>
    </row>
    <row r="170" spans="29:29" x14ac:dyDescent="0.25">
      <c r="AC170" s="55" t="s">
        <v>401</v>
      </c>
    </row>
    <row r="171" spans="29:29" ht="45.75" customHeight="1" x14ac:dyDescent="0.25">
      <c r="AC171" s="55" t="s">
        <v>402</v>
      </c>
    </row>
    <row r="172" spans="29:29" x14ac:dyDescent="0.25">
      <c r="AC172" s="55" t="s">
        <v>403</v>
      </c>
    </row>
    <row r="173" spans="29:29" ht="30.75" customHeight="1" x14ac:dyDescent="0.25">
      <c r="AC173" s="55" t="s">
        <v>404</v>
      </c>
    </row>
    <row r="174" spans="29:29" x14ac:dyDescent="0.25">
      <c r="AC174" s="55" t="s">
        <v>405</v>
      </c>
    </row>
    <row r="175" spans="29:29" ht="30.75" customHeight="1" x14ac:dyDescent="0.25">
      <c r="AC175" s="55" t="s">
        <v>406</v>
      </c>
    </row>
    <row r="176" spans="29:29" ht="30.75" customHeight="1" x14ac:dyDescent="0.25">
      <c r="AC176" s="55" t="s">
        <v>407</v>
      </c>
    </row>
    <row r="177" spans="29:29" x14ac:dyDescent="0.25">
      <c r="AC177" s="55" t="s">
        <v>408</v>
      </c>
    </row>
    <row r="178" spans="29:29" x14ac:dyDescent="0.25">
      <c r="AC178" s="55" t="s">
        <v>409</v>
      </c>
    </row>
    <row r="179" spans="29:29" x14ac:dyDescent="0.25">
      <c r="AC179" s="55" t="s">
        <v>410</v>
      </c>
    </row>
    <row r="180" spans="29:29" x14ac:dyDescent="0.25">
      <c r="AC180" s="55" t="s">
        <v>411</v>
      </c>
    </row>
    <row r="181" spans="29:29" x14ac:dyDescent="0.25">
      <c r="AC181" s="55" t="s">
        <v>412</v>
      </c>
    </row>
    <row r="182" spans="29:29" ht="30.75" customHeight="1" x14ac:dyDescent="0.25">
      <c r="AC182" s="55" t="s">
        <v>413</v>
      </c>
    </row>
    <row r="183" spans="29:29" x14ac:dyDescent="0.25">
      <c r="AC183" s="55" t="s">
        <v>414</v>
      </c>
    </row>
    <row r="184" spans="29:29" x14ac:dyDescent="0.25">
      <c r="AC184" s="55" t="s">
        <v>415</v>
      </c>
    </row>
    <row r="185" spans="29:29" ht="45.75" customHeight="1" x14ac:dyDescent="0.25">
      <c r="AC185" s="55" t="s">
        <v>416</v>
      </c>
    </row>
    <row r="186" spans="29:29" ht="45.75" customHeight="1" x14ac:dyDescent="0.25">
      <c r="AC186" s="55" t="s">
        <v>417</v>
      </c>
    </row>
    <row r="187" spans="29:29" ht="30.75" customHeight="1" x14ac:dyDescent="0.25">
      <c r="AC187" s="55" t="s">
        <v>418</v>
      </c>
    </row>
    <row r="188" spans="29:29" x14ac:dyDescent="0.25">
      <c r="AC188" s="55" t="s">
        <v>419</v>
      </c>
    </row>
    <row r="189" spans="29:29" x14ac:dyDescent="0.25">
      <c r="AC189" s="55" t="s">
        <v>420</v>
      </c>
    </row>
    <row r="190" spans="29:29" ht="75.75" customHeight="1" x14ac:dyDescent="0.25">
      <c r="AC190" s="55" t="s">
        <v>421</v>
      </c>
    </row>
    <row r="191" spans="29:29" x14ac:dyDescent="0.25">
      <c r="AC191" s="55" t="s">
        <v>422</v>
      </c>
    </row>
    <row r="192" spans="29:29" ht="30.75" customHeight="1" x14ac:dyDescent="0.25">
      <c r="AC192" s="55" t="s">
        <v>423</v>
      </c>
    </row>
    <row r="193" spans="29:29" ht="15" customHeight="1" x14ac:dyDescent="0.25">
      <c r="AC193" s="55" t="s">
        <v>424</v>
      </c>
    </row>
    <row r="194" spans="29:29" x14ac:dyDescent="0.25">
      <c r="AC194" s="55" t="s">
        <v>425</v>
      </c>
    </row>
    <row r="195" spans="29:29" x14ac:dyDescent="0.25">
      <c r="AC195" s="55" t="s">
        <v>426</v>
      </c>
    </row>
    <row r="196" spans="29:29" x14ac:dyDescent="0.25">
      <c r="AC196" s="55" t="s">
        <v>427</v>
      </c>
    </row>
    <row r="197" spans="29:29" x14ac:dyDescent="0.25">
      <c r="AC197" s="55" t="s">
        <v>428</v>
      </c>
    </row>
    <row r="198" spans="29:29" x14ac:dyDescent="0.25">
      <c r="AC198" s="55" t="s">
        <v>429</v>
      </c>
    </row>
    <row r="199" spans="29:29" x14ac:dyDescent="0.25">
      <c r="AC199" s="55" t="s">
        <v>430</v>
      </c>
    </row>
    <row r="200" spans="29:29" x14ac:dyDescent="0.25">
      <c r="AC200" s="55" t="s">
        <v>431</v>
      </c>
    </row>
    <row r="201" spans="29:29" x14ac:dyDescent="0.25">
      <c r="AC201" s="55" t="s">
        <v>432</v>
      </c>
    </row>
    <row r="202" spans="29:29" ht="45.75" customHeight="1" x14ac:dyDescent="0.25">
      <c r="AC202" s="55" t="s">
        <v>433</v>
      </c>
    </row>
    <row r="203" spans="29:29" x14ac:dyDescent="0.25">
      <c r="AC203" s="55" t="s">
        <v>434</v>
      </c>
    </row>
    <row r="204" spans="29:29" ht="30.75" customHeight="1" x14ac:dyDescent="0.25">
      <c r="AC204" s="55" t="s">
        <v>435</v>
      </c>
    </row>
    <row r="205" spans="29:29" ht="30.75" customHeight="1" x14ac:dyDescent="0.25">
      <c r="AC205" s="55" t="s">
        <v>436</v>
      </c>
    </row>
    <row r="206" spans="29:29" ht="30.75" customHeight="1" x14ac:dyDescent="0.25">
      <c r="AC206" s="55" t="s">
        <v>437</v>
      </c>
    </row>
    <row r="207" spans="29:29" x14ac:dyDescent="0.25">
      <c r="AC207" s="55" t="s">
        <v>438</v>
      </c>
    </row>
    <row r="208" spans="29:29" x14ac:dyDescent="0.25">
      <c r="AC208" s="55" t="s">
        <v>439</v>
      </c>
    </row>
    <row r="209" spans="29:29" x14ac:dyDescent="0.25">
      <c r="AC209" s="55" t="s">
        <v>440</v>
      </c>
    </row>
    <row r="210" spans="29:29" ht="30.75" customHeight="1" x14ac:dyDescent="0.25">
      <c r="AC210" s="55" t="s">
        <v>441</v>
      </c>
    </row>
    <row r="211" spans="29:29" ht="90.75" customHeight="1" x14ac:dyDescent="0.25">
      <c r="AC211" s="55" t="s">
        <v>442</v>
      </c>
    </row>
    <row r="212" spans="29:29" x14ac:dyDescent="0.25">
      <c r="AC212" s="55" t="s">
        <v>443</v>
      </c>
    </row>
    <row r="213" spans="29:29" ht="45.75" customHeight="1" x14ac:dyDescent="0.25">
      <c r="AC213" s="55" t="s">
        <v>444</v>
      </c>
    </row>
    <row r="214" spans="29:29" x14ac:dyDescent="0.25">
      <c r="AC214" s="55" t="s">
        <v>445</v>
      </c>
    </row>
    <row r="215" spans="29:29" ht="30.75" customHeight="1" x14ac:dyDescent="0.25">
      <c r="AC215" s="55" t="s">
        <v>446</v>
      </c>
    </row>
    <row r="216" spans="29:29" ht="30.75" customHeight="1" x14ac:dyDescent="0.25">
      <c r="AC216" s="55" t="s">
        <v>447</v>
      </c>
    </row>
    <row r="217" spans="29:29" x14ac:dyDescent="0.25">
      <c r="AC217" s="55" t="s">
        <v>448</v>
      </c>
    </row>
    <row r="218" spans="29:29" x14ac:dyDescent="0.25">
      <c r="AC218" s="55" t="s">
        <v>449</v>
      </c>
    </row>
    <row r="219" spans="29:29" ht="30.75" customHeight="1" x14ac:dyDescent="0.25">
      <c r="AC219" s="55" t="s">
        <v>450</v>
      </c>
    </row>
    <row r="220" spans="29:29" ht="30.75" customHeight="1" x14ac:dyDescent="0.25">
      <c r="AC220" s="55" t="s">
        <v>451</v>
      </c>
    </row>
    <row r="221" spans="29:29" ht="60.75" customHeight="1" x14ac:dyDescent="0.25">
      <c r="AC221" s="55" t="s">
        <v>452</v>
      </c>
    </row>
    <row r="222" spans="29:29" ht="30.75" customHeight="1" x14ac:dyDescent="0.25">
      <c r="AC222" s="55" t="s">
        <v>453</v>
      </c>
    </row>
    <row r="223" spans="29:29" ht="60.75" customHeight="1" x14ac:dyDescent="0.25">
      <c r="AC223" s="55" t="s">
        <v>454</v>
      </c>
    </row>
    <row r="224" spans="29:29" ht="45.75" customHeight="1" x14ac:dyDescent="0.25">
      <c r="AC224" s="55" t="s">
        <v>455</v>
      </c>
    </row>
    <row r="225" spans="29:29" ht="30.75" customHeight="1" x14ac:dyDescent="0.25">
      <c r="AC225" s="55" t="s">
        <v>456</v>
      </c>
    </row>
    <row r="226" spans="29:29" ht="60.75" customHeight="1" x14ac:dyDescent="0.25">
      <c r="AC226" s="55" t="s">
        <v>457</v>
      </c>
    </row>
    <row r="227" spans="29:29" x14ac:dyDescent="0.25">
      <c r="AC227" s="55" t="s">
        <v>458</v>
      </c>
    </row>
    <row r="228" spans="29:29" ht="15" customHeight="1" x14ac:dyDescent="0.25">
      <c r="AC228" s="55" t="s">
        <v>459</v>
      </c>
    </row>
    <row r="229" spans="29:29" x14ac:dyDescent="0.25">
      <c r="AC229" s="55" t="s">
        <v>460</v>
      </c>
    </row>
    <row r="230" spans="29:29" x14ac:dyDescent="0.25">
      <c r="AC230" s="55" t="s">
        <v>461</v>
      </c>
    </row>
    <row r="231" spans="29:29" ht="30.75" customHeight="1" x14ac:dyDescent="0.25">
      <c r="AC231" s="55" t="s">
        <v>462</v>
      </c>
    </row>
    <row r="232" spans="29:29" x14ac:dyDescent="0.25">
      <c r="AC232" s="55" t="s">
        <v>463</v>
      </c>
    </row>
    <row r="233" spans="29:29" ht="30.75" customHeight="1" x14ac:dyDescent="0.25">
      <c r="AC233" s="55" t="s">
        <v>464</v>
      </c>
    </row>
    <row r="234" spans="29:29" ht="30.75" customHeight="1" x14ac:dyDescent="0.25">
      <c r="AC234" s="55" t="s">
        <v>465</v>
      </c>
    </row>
    <row r="235" spans="29:29" x14ac:dyDescent="0.25">
      <c r="AC235" s="55" t="s">
        <v>466</v>
      </c>
    </row>
    <row r="236" spans="29:29" x14ac:dyDescent="0.25">
      <c r="AC236" s="55" t="s">
        <v>467</v>
      </c>
    </row>
    <row r="237" spans="29:29" x14ac:dyDescent="0.25">
      <c r="AC237" s="55" t="s">
        <v>468</v>
      </c>
    </row>
    <row r="238" spans="29:29" ht="45.75" customHeight="1" x14ac:dyDescent="0.25">
      <c r="AC238" s="55" t="s">
        <v>469</v>
      </c>
    </row>
    <row r="239" spans="29:29" x14ac:dyDescent="0.25">
      <c r="AC239" s="55" t="s">
        <v>470</v>
      </c>
    </row>
    <row r="240" spans="29:29" ht="15" customHeight="1" x14ac:dyDescent="0.25">
      <c r="AC240" s="55" t="s">
        <v>471</v>
      </c>
    </row>
    <row r="241" spans="29:29" x14ac:dyDescent="0.25">
      <c r="AC241" s="55" t="s">
        <v>472</v>
      </c>
    </row>
    <row r="242" spans="29:29" ht="60.75" customHeight="1" x14ac:dyDescent="0.25">
      <c r="AC242" s="55" t="s">
        <v>473</v>
      </c>
    </row>
    <row r="243" spans="29:29" x14ac:dyDescent="0.25">
      <c r="AC243" s="55" t="s">
        <v>474</v>
      </c>
    </row>
    <row r="244" spans="29:29" x14ac:dyDescent="0.25">
      <c r="AC244" s="55" t="s">
        <v>475</v>
      </c>
    </row>
    <row r="245" spans="29:29" x14ac:dyDescent="0.25">
      <c r="AC245" s="55" t="s">
        <v>476</v>
      </c>
    </row>
    <row r="246" spans="29:29" ht="75.75" customHeight="1" x14ac:dyDescent="0.25">
      <c r="AC246" s="55" t="s">
        <v>477</v>
      </c>
    </row>
    <row r="247" spans="29:29" ht="45.75" customHeight="1" x14ac:dyDescent="0.25">
      <c r="AC247" s="55" t="s">
        <v>478</v>
      </c>
    </row>
    <row r="248" spans="29:29" x14ac:dyDescent="0.25">
      <c r="AC248" s="55" t="s">
        <v>479</v>
      </c>
    </row>
    <row r="249" spans="29:29" ht="30.75" customHeight="1" x14ac:dyDescent="0.25">
      <c r="AC249" s="55" t="s">
        <v>480</v>
      </c>
    </row>
    <row r="250" spans="29:29" x14ac:dyDescent="0.25">
      <c r="AC250" s="55" t="s">
        <v>481</v>
      </c>
    </row>
    <row r="251" spans="29:29" x14ac:dyDescent="0.25">
      <c r="AC251" s="55" t="s">
        <v>482</v>
      </c>
    </row>
    <row r="252" spans="29:29" ht="75.75" customHeight="1" x14ac:dyDescent="0.25">
      <c r="AC252" s="55" t="s">
        <v>483</v>
      </c>
    </row>
    <row r="253" spans="29:29" ht="90.75" customHeight="1" x14ac:dyDescent="0.25">
      <c r="AC253" s="55" t="s">
        <v>484</v>
      </c>
    </row>
    <row r="254" spans="29:29" ht="45.75" customHeight="1" x14ac:dyDescent="0.25">
      <c r="AC254" s="55" t="s">
        <v>485</v>
      </c>
    </row>
    <row r="255" spans="29:29" ht="45.75" customHeight="1" x14ac:dyDescent="0.25">
      <c r="AC255" s="55" t="s">
        <v>486</v>
      </c>
    </row>
    <row r="256" spans="29:29" ht="30.75" customHeight="1" x14ac:dyDescent="0.25">
      <c r="AC256" s="55" t="s">
        <v>487</v>
      </c>
    </row>
    <row r="257" spans="29:29" x14ac:dyDescent="0.25">
      <c r="AC257" s="55" t="s">
        <v>488</v>
      </c>
    </row>
    <row r="258" spans="29:29" ht="45.75" customHeight="1" x14ac:dyDescent="0.25">
      <c r="AC258" s="55" t="s">
        <v>489</v>
      </c>
    </row>
    <row r="259" spans="29:29" x14ac:dyDescent="0.25">
      <c r="AC259" s="55" t="s">
        <v>490</v>
      </c>
    </row>
    <row r="260" spans="29:29" x14ac:dyDescent="0.25">
      <c r="AC260" s="55" t="s">
        <v>491</v>
      </c>
    </row>
    <row r="261" spans="29:29" x14ac:dyDescent="0.25">
      <c r="AC261" s="55" t="s">
        <v>492</v>
      </c>
    </row>
    <row r="262" spans="29:29" x14ac:dyDescent="0.25">
      <c r="AC262" s="55" t="s">
        <v>493</v>
      </c>
    </row>
    <row r="263" spans="29:29" x14ac:dyDescent="0.25">
      <c r="AC263" s="55" t="s">
        <v>494</v>
      </c>
    </row>
    <row r="264" spans="29:29" ht="30.75" customHeight="1" x14ac:dyDescent="0.25">
      <c r="AC264" s="55" t="s">
        <v>495</v>
      </c>
    </row>
    <row r="266" spans="29:29" ht="30.75" customHeight="1" x14ac:dyDescent="0.25"/>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$AC$1:$AC$264</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topLeftCell="B1" zoomScale="85" zoomScaleNormal="85" zoomScaleSheetLayoutView="80" workbookViewId="0">
      <pane ySplit="9" topLeftCell="A16" activePane="bottomLeft" state="frozen"/>
      <selection pane="bottomLeft" activeCell="M38" sqref="M38"/>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26.5703125" style="76" customWidth="1"/>
    <col min="7" max="7" width="23" style="35" customWidth="1"/>
    <col min="8" max="10" width="19.7109375" style="35" customWidth="1"/>
    <col min="11" max="11" width="29.42578125" style="35" customWidth="1"/>
    <col min="12" max="27" width="9" style="35"/>
    <col min="28" max="28" width="9.140625" style="55" customWidth="1"/>
    <col min="29" max="16384" width="9" style="35"/>
  </cols>
  <sheetData>
    <row r="1" spans="1:28" ht="15" customHeight="1" x14ac:dyDescent="0.25">
      <c r="A1" s="153" t="s">
        <v>47</v>
      </c>
      <c r="B1" s="202"/>
      <c r="C1" s="202"/>
      <c r="D1" s="202"/>
      <c r="E1" s="202"/>
      <c r="F1" s="202"/>
      <c r="G1" s="202"/>
      <c r="H1" s="202"/>
      <c r="I1" s="202"/>
      <c r="J1" s="202"/>
      <c r="K1" s="203"/>
      <c r="AB1" s="55" t="s">
        <v>58</v>
      </c>
    </row>
    <row r="2" spans="1:28" ht="15" customHeight="1" x14ac:dyDescent="0.25">
      <c r="A2" s="204"/>
      <c r="B2" s="205"/>
      <c r="C2" s="205"/>
      <c r="D2" s="205"/>
      <c r="E2" s="205"/>
      <c r="F2" s="205"/>
      <c r="G2" s="205"/>
      <c r="H2" s="205"/>
      <c r="I2" s="205"/>
      <c r="J2" s="205"/>
      <c r="K2" s="206"/>
      <c r="AB2" s="55" t="s">
        <v>59</v>
      </c>
    </row>
    <row r="3" spans="1:28" ht="15" customHeight="1" x14ac:dyDescent="0.25">
      <c r="A3" s="204"/>
      <c r="B3" s="205"/>
      <c r="C3" s="205"/>
      <c r="D3" s="205"/>
      <c r="E3" s="205"/>
      <c r="F3" s="205"/>
      <c r="G3" s="205"/>
      <c r="H3" s="205"/>
      <c r="I3" s="205"/>
      <c r="J3" s="205"/>
      <c r="K3" s="206"/>
      <c r="AB3" s="55" t="s">
        <v>61</v>
      </c>
    </row>
    <row r="4" spans="1:28" ht="16.5" customHeight="1" x14ac:dyDescent="0.25">
      <c r="A4" s="77" t="s">
        <v>8</v>
      </c>
      <c r="B4" s="95" t="s">
        <v>63</v>
      </c>
      <c r="C4" s="116">
        <f>'Cover Page - do not edit'!C3</f>
        <v>45658</v>
      </c>
      <c r="D4" s="95" t="s">
        <v>64</v>
      </c>
      <c r="E4" s="119">
        <f>'Cover Page - do not edit'!E3</f>
        <v>46022</v>
      </c>
      <c r="F4" s="96"/>
      <c r="G4" s="96"/>
      <c r="H4" s="96"/>
      <c r="I4" s="96"/>
      <c r="J4" s="96"/>
      <c r="K4" s="97"/>
      <c r="AB4" s="55" t="s">
        <v>65</v>
      </c>
    </row>
    <row r="5" spans="1:28" ht="16.5" x14ac:dyDescent="0.25">
      <c r="A5" s="98" t="s">
        <v>49</v>
      </c>
      <c r="B5" s="201" t="str">
        <f>'Cover Page - do not edit'!B2:G2</f>
        <v>PetroKazakhstan Inc.</v>
      </c>
      <c r="C5" s="201"/>
      <c r="D5" s="207"/>
      <c r="E5" s="207"/>
      <c r="F5" s="207"/>
      <c r="G5" s="99" t="s">
        <v>21</v>
      </c>
      <c r="H5" s="208" t="str">
        <f>IF('Data Entry'!C21="","",'Data Entry'!C21)</f>
        <v>CAD</v>
      </c>
      <c r="I5" s="208"/>
      <c r="J5" s="96"/>
      <c r="K5" s="97"/>
      <c r="AB5" s="55" t="s">
        <v>67</v>
      </c>
    </row>
    <row r="6" spans="1:28" ht="31.5" x14ac:dyDescent="0.25">
      <c r="A6" s="98" t="s">
        <v>53</v>
      </c>
      <c r="B6" s="201" t="str">
        <f>'Cover Page - do not edit'!B4</f>
        <v>E094872</v>
      </c>
      <c r="C6" s="201"/>
      <c r="D6" s="201"/>
      <c r="E6" s="201"/>
      <c r="F6" s="201"/>
      <c r="G6" s="100"/>
      <c r="H6" s="201"/>
      <c r="I6" s="201"/>
      <c r="J6" s="101"/>
      <c r="K6" s="102"/>
      <c r="AB6" s="55" t="s">
        <v>69</v>
      </c>
    </row>
    <row r="7" spans="1:28" ht="31.5" x14ac:dyDescent="0.25">
      <c r="A7" s="98" t="s">
        <v>71</v>
      </c>
      <c r="B7" s="142" t="str">
        <f>'Cover Page - do not edit'!B8:G8</f>
        <v/>
      </c>
      <c r="C7" s="143"/>
      <c r="D7" s="143"/>
      <c r="E7" s="143"/>
      <c r="F7" s="143"/>
      <c r="G7" s="103"/>
      <c r="H7" s="201"/>
      <c r="I7" s="201"/>
      <c r="J7" s="101"/>
      <c r="K7" s="102"/>
      <c r="AB7" s="55" t="s">
        <v>72</v>
      </c>
    </row>
    <row r="8" spans="1:28" ht="24" customHeight="1" x14ac:dyDescent="0.25">
      <c r="A8" s="198" t="s">
        <v>496</v>
      </c>
      <c r="B8" s="199"/>
      <c r="C8" s="199"/>
      <c r="D8" s="199"/>
      <c r="E8" s="199"/>
      <c r="F8" s="199"/>
      <c r="G8" s="199"/>
      <c r="H8" s="199"/>
      <c r="I8" s="199"/>
      <c r="J8" s="199"/>
      <c r="K8" s="200"/>
      <c r="AB8" s="55" t="s">
        <v>75</v>
      </c>
    </row>
    <row r="9" spans="1:28" ht="49.5" x14ac:dyDescent="0.25">
      <c r="A9" s="111" t="s">
        <v>77</v>
      </c>
      <c r="B9" s="106" t="s">
        <v>497</v>
      </c>
      <c r="C9" s="106" t="s">
        <v>80</v>
      </c>
      <c r="D9" s="107" t="s">
        <v>81</v>
      </c>
      <c r="E9" s="106" t="s">
        <v>82</v>
      </c>
      <c r="F9" s="106" t="s">
        <v>83</v>
      </c>
      <c r="G9" s="106" t="s">
        <v>84</v>
      </c>
      <c r="H9" s="106" t="s">
        <v>85</v>
      </c>
      <c r="I9" s="106" t="s">
        <v>86</v>
      </c>
      <c r="J9" s="107" t="s">
        <v>498</v>
      </c>
      <c r="K9" s="110" t="s">
        <v>499</v>
      </c>
      <c r="AB9" s="55" t="s">
        <v>89</v>
      </c>
    </row>
    <row r="10" spans="1:28" ht="16.5" x14ac:dyDescent="0.25">
      <c r="A10" s="62"/>
      <c r="B10" s="63"/>
      <c r="C10" s="112"/>
      <c r="D10" s="64"/>
      <c r="E10" s="65"/>
      <c r="F10" s="65"/>
      <c r="G10" s="65"/>
      <c r="H10" s="65"/>
      <c r="I10" s="65"/>
      <c r="J10" s="93" t="str">
        <f>IF(SUM(Table25[[#This Row],[Taxes]:[Infrastructure Improvement Payments]])=0,"",SUM(Table25[[#This Row],[Taxes]:[Infrastructure Improvement Payments]]))</f>
        <v/>
      </c>
      <c r="K10" s="56"/>
      <c r="AB10" s="55" t="s">
        <v>91</v>
      </c>
    </row>
    <row r="11" spans="1:28" ht="114.75" x14ac:dyDescent="0.25">
      <c r="A11" s="62" t="s">
        <v>334</v>
      </c>
      <c r="B11" s="63" t="s">
        <v>510</v>
      </c>
      <c r="C11" s="112">
        <v>83170000</v>
      </c>
      <c r="D11" s="64"/>
      <c r="E11" s="65"/>
      <c r="F11" s="65"/>
      <c r="G11" s="65"/>
      <c r="H11" s="65"/>
      <c r="I11" s="65">
        <v>1400000</v>
      </c>
      <c r="J11" s="93">
        <f>IF(SUM(Table25[[#This Row],[Taxes]:[Infrastructure Improvement Payments]])=0,"",SUM(Table25[[#This Row],[Taxes]:[Infrastructure Improvement Payments]]))</f>
        <v>84570000</v>
      </c>
      <c r="K11" s="61" t="s">
        <v>520</v>
      </c>
      <c r="AB11" s="55" t="s">
        <v>93</v>
      </c>
    </row>
    <row r="12" spans="1:28" ht="16.5" x14ac:dyDescent="0.25">
      <c r="A12" s="62" t="s">
        <v>334</v>
      </c>
      <c r="B12" s="63" t="s">
        <v>511</v>
      </c>
      <c r="C12" s="112">
        <v>43040000</v>
      </c>
      <c r="D12" s="64"/>
      <c r="E12" s="65"/>
      <c r="F12" s="65"/>
      <c r="G12" s="65">
        <v>70000</v>
      </c>
      <c r="H12" s="65"/>
      <c r="I12" s="65">
        <v>340000</v>
      </c>
      <c r="J12" s="93">
        <f>IF(SUM(Table25[[#This Row],[Taxes]:[Infrastructure Improvement Payments]])=0,"",SUM(Table25[[#This Row],[Taxes]:[Infrastructure Improvement Payments]]))</f>
        <v>43450000</v>
      </c>
      <c r="K12" s="67"/>
      <c r="AB12" s="55" t="s">
        <v>95</v>
      </c>
    </row>
    <row r="13" spans="1:28" ht="25.5" x14ac:dyDescent="0.25">
      <c r="A13" s="62" t="s">
        <v>334</v>
      </c>
      <c r="B13" s="63" t="s">
        <v>512</v>
      </c>
      <c r="C13" s="112">
        <v>4450000</v>
      </c>
      <c r="D13" s="64"/>
      <c r="E13" s="65"/>
      <c r="F13" s="65"/>
      <c r="G13" s="65"/>
      <c r="H13" s="65"/>
      <c r="I13" s="65">
        <v>190000</v>
      </c>
      <c r="J13" s="93">
        <f>IF(SUM(Table25[[#This Row],[Taxes]:[Infrastructure Improvement Payments]])=0,"",SUM(Table25[[#This Row],[Taxes]:[Infrastructure Improvement Payments]]))</f>
        <v>4640000</v>
      </c>
      <c r="K13" s="67"/>
      <c r="AB13" s="55" t="s">
        <v>97</v>
      </c>
    </row>
    <row r="14" spans="1:28" ht="63.75" x14ac:dyDescent="0.25">
      <c r="A14" s="62" t="s">
        <v>334</v>
      </c>
      <c r="B14" s="63" t="s">
        <v>513</v>
      </c>
      <c r="C14" s="112">
        <v>6370000</v>
      </c>
      <c r="D14" s="64"/>
      <c r="E14" s="65"/>
      <c r="F14" s="65"/>
      <c r="G14" s="65"/>
      <c r="H14" s="65"/>
      <c r="I14" s="65">
        <v>240000</v>
      </c>
      <c r="J14" s="93">
        <f>IF(SUM(Table25[[#This Row],[Taxes]:[Infrastructure Improvement Payments]])=0,"",SUM(Table25[[#This Row],[Taxes]:[Infrastructure Improvement Payments]]))</f>
        <v>6610000</v>
      </c>
      <c r="K14" s="114" t="s">
        <v>515</v>
      </c>
      <c r="AB14" s="55" t="s">
        <v>99</v>
      </c>
    </row>
    <row r="15" spans="1:28" ht="51" x14ac:dyDescent="0.25">
      <c r="A15" s="62" t="s">
        <v>334</v>
      </c>
      <c r="B15" s="63" t="s">
        <v>514</v>
      </c>
      <c r="C15" s="112">
        <v>79980000</v>
      </c>
      <c r="D15" s="64"/>
      <c r="E15" s="65"/>
      <c r="F15" s="65"/>
      <c r="G15" s="65"/>
      <c r="H15" s="65"/>
      <c r="I15" s="65">
        <v>710000</v>
      </c>
      <c r="J15" s="93">
        <f>IF(SUM(Table25[[#This Row],[Taxes]:[Infrastructure Improvement Payments]])=0,"",SUM(Table25[[#This Row],[Taxes]:[Infrastructure Improvement Payments]]))</f>
        <v>80690000</v>
      </c>
      <c r="K15" s="114" t="s">
        <v>516</v>
      </c>
      <c r="AB15" s="55" t="s">
        <v>101</v>
      </c>
    </row>
    <row r="16" spans="1:28" ht="16.5" x14ac:dyDescent="0.25">
      <c r="A16" s="62"/>
      <c r="B16" s="63"/>
      <c r="C16" s="112"/>
      <c r="D16" s="64"/>
      <c r="E16" s="65"/>
      <c r="F16" s="65"/>
      <c r="G16" s="65"/>
      <c r="H16" s="65"/>
      <c r="I16" s="65"/>
      <c r="J16" s="93" t="str">
        <f>IF(SUM(Table25[[#This Row],[Taxes]:[Infrastructure Improvement Payments]])=0,"",SUM(Table25[[#This Row],[Taxes]:[Infrastructure Improvement Payments]]))</f>
        <v/>
      </c>
      <c r="K16" s="67"/>
      <c r="AB16" s="55" t="s">
        <v>103</v>
      </c>
    </row>
    <row r="17" spans="1:28" ht="16.5" x14ac:dyDescent="0.25">
      <c r="A17" s="62"/>
      <c r="B17" s="63"/>
      <c r="C17" s="112"/>
      <c r="D17" s="64"/>
      <c r="E17" s="65"/>
      <c r="F17" s="65"/>
      <c r="G17" s="65"/>
      <c r="H17" s="65"/>
      <c r="I17" s="65"/>
      <c r="J17" s="93" t="str">
        <f>IF(SUM(Table25[[#This Row],[Taxes]:[Infrastructure Improvement Payments]])=0,"",SUM(Table25[[#This Row],[Taxes]:[Infrastructure Improvement Payments]]))</f>
        <v/>
      </c>
      <c r="K17" s="67"/>
      <c r="AB17" s="55" t="s">
        <v>105</v>
      </c>
    </row>
    <row r="18" spans="1:28" ht="16.5" x14ac:dyDescent="0.25">
      <c r="A18" s="62"/>
      <c r="B18" s="63"/>
      <c r="C18" s="112"/>
      <c r="D18" s="64"/>
      <c r="E18" s="65"/>
      <c r="F18" s="65"/>
      <c r="G18" s="65"/>
      <c r="H18" s="65"/>
      <c r="I18" s="65"/>
      <c r="J18" s="93" t="str">
        <f>IF(SUM(Table25[[#This Row],[Taxes]:[Infrastructure Improvement Payments]])=0,"",SUM(Table25[[#This Row],[Taxes]:[Infrastructure Improvement Payments]]))</f>
        <v/>
      </c>
      <c r="K18" s="67"/>
      <c r="AB18" s="55" t="s">
        <v>107</v>
      </c>
    </row>
    <row r="19" spans="1:28" ht="16.5" x14ac:dyDescent="0.25">
      <c r="A19" s="62"/>
      <c r="B19" s="63"/>
      <c r="C19" s="112"/>
      <c r="D19" s="64"/>
      <c r="E19" s="65"/>
      <c r="F19" s="65"/>
      <c r="G19" s="65"/>
      <c r="H19" s="65"/>
      <c r="I19" s="65"/>
      <c r="J19" s="93" t="str">
        <f>IF(SUM(Table25[[#This Row],[Taxes]:[Infrastructure Improvement Payments]])=0,"",SUM(Table25[[#This Row],[Taxes]:[Infrastructure Improvement Payments]]))</f>
        <v/>
      </c>
      <c r="K19" s="67"/>
      <c r="AB19" s="55" t="s">
        <v>109</v>
      </c>
    </row>
    <row r="20" spans="1:28" ht="16.5" x14ac:dyDescent="0.25">
      <c r="A20" s="62"/>
      <c r="B20" s="63"/>
      <c r="C20" s="112"/>
      <c r="D20" s="64"/>
      <c r="E20" s="65"/>
      <c r="F20" s="65"/>
      <c r="G20" s="65"/>
      <c r="H20" s="65"/>
      <c r="I20" s="65"/>
      <c r="J20" s="93" t="str">
        <f>IF(SUM(Table25[[#This Row],[Taxes]:[Infrastructure Improvement Payments]])=0,"",SUM(Table25[[#This Row],[Taxes]:[Infrastructure Improvement Payments]]))</f>
        <v/>
      </c>
      <c r="K20" s="67"/>
      <c r="AB20" s="55" t="s">
        <v>111</v>
      </c>
    </row>
    <row r="21" spans="1:28" ht="16.5" x14ac:dyDescent="0.25">
      <c r="A21" s="62"/>
      <c r="B21" s="63"/>
      <c r="C21" s="112"/>
      <c r="D21" s="64"/>
      <c r="E21" s="65"/>
      <c r="F21" s="65"/>
      <c r="G21" s="65"/>
      <c r="H21" s="65"/>
      <c r="I21" s="65"/>
      <c r="J21" s="93" t="str">
        <f>IF(SUM(Table25[[#This Row],[Taxes]:[Infrastructure Improvement Payments]])=0,"",SUM(Table25[[#This Row],[Taxes]:[Infrastructure Improvement Payments]]))</f>
        <v/>
      </c>
      <c r="K21" s="67"/>
      <c r="AB21" s="55" t="s">
        <v>113</v>
      </c>
    </row>
    <row r="22" spans="1:28" ht="16.5" x14ac:dyDescent="0.25">
      <c r="A22" s="62"/>
      <c r="B22" s="63"/>
      <c r="C22" s="112"/>
      <c r="D22" s="64"/>
      <c r="E22" s="65"/>
      <c r="F22" s="65"/>
      <c r="G22" s="65"/>
      <c r="H22" s="65"/>
      <c r="I22" s="65"/>
      <c r="J22" s="93" t="str">
        <f>IF(SUM(Table25[[#This Row],[Taxes]:[Infrastructure Improvement Payments]])=0,"",SUM(Table25[[#This Row],[Taxes]:[Infrastructure Improvement Payments]]))</f>
        <v/>
      </c>
      <c r="K22" s="67"/>
      <c r="AB22" s="55" t="s">
        <v>115</v>
      </c>
    </row>
    <row r="23" spans="1:28" ht="16.5" x14ac:dyDescent="0.25">
      <c r="A23" s="62"/>
      <c r="B23" s="63"/>
      <c r="C23" s="112"/>
      <c r="D23" s="64"/>
      <c r="E23" s="65"/>
      <c r="F23" s="65"/>
      <c r="G23" s="65"/>
      <c r="H23" s="65"/>
      <c r="I23" s="65"/>
      <c r="J23" s="93" t="str">
        <f>IF(SUM(Table25[[#This Row],[Taxes]:[Infrastructure Improvement Payments]])=0,"",SUM(Table25[[#This Row],[Taxes]:[Infrastructure Improvement Payments]]))</f>
        <v/>
      </c>
      <c r="K23" s="67"/>
      <c r="AB23" s="55" t="s">
        <v>117</v>
      </c>
    </row>
    <row r="24" spans="1:28" ht="16.5" x14ac:dyDescent="0.25">
      <c r="A24" s="62"/>
      <c r="B24" s="63"/>
      <c r="C24" s="112"/>
      <c r="D24" s="64"/>
      <c r="E24" s="65"/>
      <c r="F24" s="65"/>
      <c r="G24" s="65"/>
      <c r="H24" s="65"/>
      <c r="I24" s="65"/>
      <c r="J24" s="93" t="str">
        <f>IF(SUM(Table25[[#This Row],[Taxes]:[Infrastructure Improvement Payments]])=0,"",SUM(Table25[[#This Row],[Taxes]:[Infrastructure Improvement Payments]]))</f>
        <v/>
      </c>
      <c r="K24" s="67"/>
      <c r="AB24" s="55" t="s">
        <v>119</v>
      </c>
    </row>
    <row r="25" spans="1:28" ht="16.5" x14ac:dyDescent="0.25">
      <c r="A25" s="62"/>
      <c r="B25" s="63"/>
      <c r="C25" s="112"/>
      <c r="D25" s="64"/>
      <c r="E25" s="65"/>
      <c r="F25" s="65"/>
      <c r="G25" s="65"/>
      <c r="H25" s="65"/>
      <c r="I25" s="65"/>
      <c r="J25" s="93" t="str">
        <f>IF(SUM(Table25[[#This Row],[Taxes]:[Infrastructure Improvement Payments]])=0,"",SUM(Table25[[#This Row],[Taxes]:[Infrastructure Improvement Payments]]))</f>
        <v/>
      </c>
      <c r="K25" s="67"/>
      <c r="AB25" s="55" t="s">
        <v>122</v>
      </c>
    </row>
    <row r="26" spans="1:28" ht="16.5" x14ac:dyDescent="0.25">
      <c r="A26" s="62"/>
      <c r="B26" s="63"/>
      <c r="C26" s="112"/>
      <c r="D26" s="64"/>
      <c r="E26" s="65"/>
      <c r="F26" s="65"/>
      <c r="G26" s="65"/>
      <c r="H26" s="65"/>
      <c r="I26" s="65"/>
      <c r="J26" s="93" t="str">
        <f>IF(SUM(Table25[[#This Row],[Taxes]:[Infrastructure Improvement Payments]])=0,"",SUM(Table25[[#This Row],[Taxes]:[Infrastructure Improvement Payments]]))</f>
        <v/>
      </c>
      <c r="K26" s="67"/>
      <c r="AB26" s="55" t="s">
        <v>124</v>
      </c>
    </row>
    <row r="27" spans="1:28" ht="16.5" x14ac:dyDescent="0.25">
      <c r="A27" s="62"/>
      <c r="B27" s="63"/>
      <c r="C27" s="112"/>
      <c r="D27" s="64"/>
      <c r="E27" s="65"/>
      <c r="F27" s="65"/>
      <c r="G27" s="65"/>
      <c r="H27" s="65"/>
      <c r="I27" s="65"/>
      <c r="J27" s="93" t="str">
        <f>IF(SUM(Table25[[#This Row],[Taxes]:[Infrastructure Improvement Payments]])=0,"",SUM(Table25[[#This Row],[Taxes]:[Infrastructure Improvement Payments]]))</f>
        <v/>
      </c>
      <c r="K27" s="67"/>
      <c r="AB27" s="55" t="s">
        <v>126</v>
      </c>
    </row>
    <row r="28" spans="1:28" ht="16.5" x14ac:dyDescent="0.25">
      <c r="A28" s="62"/>
      <c r="B28" s="63"/>
      <c r="C28" s="112"/>
      <c r="D28" s="64"/>
      <c r="E28" s="65"/>
      <c r="F28" s="65"/>
      <c r="G28" s="65"/>
      <c r="H28" s="65"/>
      <c r="I28" s="65"/>
      <c r="J28" s="93" t="str">
        <f>IF(SUM(Table25[[#This Row],[Taxes]:[Infrastructure Improvement Payments]])=0,"",SUM(Table25[[#This Row],[Taxes]:[Infrastructure Improvement Payments]]))</f>
        <v/>
      </c>
      <c r="K28" s="67"/>
      <c r="AB28" s="55" t="s">
        <v>128</v>
      </c>
    </row>
    <row r="29" spans="1:28" ht="16.5" x14ac:dyDescent="0.25">
      <c r="A29" s="62"/>
      <c r="B29" s="63"/>
      <c r="C29" s="112"/>
      <c r="D29" s="64"/>
      <c r="E29" s="65"/>
      <c r="F29" s="65"/>
      <c r="G29" s="65"/>
      <c r="H29" s="65"/>
      <c r="I29" s="65"/>
      <c r="J29" s="93" t="str">
        <f>IF(SUM(Table25[[#This Row],[Taxes]:[Infrastructure Improvement Payments]])=0,"",SUM(Table25[[#This Row],[Taxes]:[Infrastructure Improvement Payments]]))</f>
        <v/>
      </c>
      <c r="K29" s="67"/>
      <c r="AB29" s="55" t="s">
        <v>130</v>
      </c>
    </row>
    <row r="30" spans="1:28" ht="16.5" x14ac:dyDescent="0.25">
      <c r="A30" s="62"/>
      <c r="B30" s="63"/>
      <c r="C30" s="112"/>
      <c r="D30" s="64"/>
      <c r="E30" s="65"/>
      <c r="F30" s="65"/>
      <c r="G30" s="65"/>
      <c r="H30" s="65"/>
      <c r="I30" s="65"/>
      <c r="J30" s="93" t="str">
        <f>IF(SUM(Table25[[#This Row],[Taxes]:[Infrastructure Improvement Payments]])=0,"",SUM(Table25[[#This Row],[Taxes]:[Infrastructure Improvement Payments]]))</f>
        <v/>
      </c>
      <c r="K30" s="67"/>
      <c r="AB30" s="55" t="s">
        <v>132</v>
      </c>
    </row>
    <row r="31" spans="1:28" ht="16.5" x14ac:dyDescent="0.25">
      <c r="A31" s="62"/>
      <c r="B31" s="63"/>
      <c r="C31" s="112"/>
      <c r="D31" s="64"/>
      <c r="E31" s="65"/>
      <c r="F31" s="65"/>
      <c r="G31" s="65"/>
      <c r="H31" s="65"/>
      <c r="I31" s="65"/>
      <c r="J31" s="93" t="str">
        <f>IF(SUM(Table25[[#This Row],[Taxes]:[Infrastructure Improvement Payments]])=0,"",SUM(Table25[[#This Row],[Taxes]:[Infrastructure Improvement Payments]]))</f>
        <v/>
      </c>
      <c r="K31" s="67"/>
      <c r="AB31" s="55" t="s">
        <v>134</v>
      </c>
    </row>
    <row r="32" spans="1:28" ht="16.5" x14ac:dyDescent="0.25">
      <c r="A32" s="62"/>
      <c r="B32" s="63"/>
      <c r="C32" s="112"/>
      <c r="D32" s="64"/>
      <c r="E32" s="65"/>
      <c r="F32" s="65"/>
      <c r="G32" s="65"/>
      <c r="H32" s="65"/>
      <c r="I32" s="65"/>
      <c r="J32" s="93" t="str">
        <f>IF(SUM(Table25[[#This Row],[Taxes]:[Infrastructure Improvement Payments]])=0,"",SUM(Table25[[#This Row],[Taxes]:[Infrastructure Improvement Payments]]))</f>
        <v/>
      </c>
      <c r="K32" s="67"/>
      <c r="AB32" s="55" t="s">
        <v>136</v>
      </c>
    </row>
    <row r="33" spans="1:28" ht="16.5" x14ac:dyDescent="0.25">
      <c r="A33" s="62"/>
      <c r="B33" s="63"/>
      <c r="C33" s="112"/>
      <c r="D33" s="64"/>
      <c r="E33" s="65"/>
      <c r="F33" s="65"/>
      <c r="G33" s="65"/>
      <c r="H33" s="65"/>
      <c r="I33" s="65"/>
      <c r="J33" s="93" t="str">
        <f>IF(SUM(Table25[[#This Row],[Taxes]:[Infrastructure Improvement Payments]])=0,"",SUM(Table25[[#This Row],[Taxes]:[Infrastructure Improvement Payments]]))</f>
        <v/>
      </c>
      <c r="K33" s="67"/>
      <c r="AB33" s="55" t="s">
        <v>138</v>
      </c>
    </row>
    <row r="34" spans="1:28" ht="16.5" x14ac:dyDescent="0.25">
      <c r="A34" s="62"/>
      <c r="B34" s="63"/>
      <c r="C34" s="112"/>
      <c r="D34" s="64"/>
      <c r="E34" s="65"/>
      <c r="F34" s="65"/>
      <c r="G34" s="65"/>
      <c r="H34" s="65"/>
      <c r="I34" s="65"/>
      <c r="J34" s="93" t="str">
        <f>IF(SUM(Table25[[#This Row],[Taxes]:[Infrastructure Improvement Payments]])=0,"",SUM(Table25[[#This Row],[Taxes]:[Infrastructure Improvement Payments]]))</f>
        <v/>
      </c>
      <c r="K34" s="67"/>
      <c r="AB34" s="55" t="s">
        <v>140</v>
      </c>
    </row>
    <row r="35" spans="1:28" ht="16.5" x14ac:dyDescent="0.25">
      <c r="A35" s="62"/>
      <c r="B35" s="63"/>
      <c r="C35" s="112"/>
      <c r="D35" s="64"/>
      <c r="E35" s="65"/>
      <c r="F35" s="65"/>
      <c r="G35" s="65"/>
      <c r="H35" s="65"/>
      <c r="I35" s="65"/>
      <c r="J35" s="93" t="str">
        <f>IF(SUM(Table25[[#This Row],[Taxes]:[Infrastructure Improvement Payments]])=0,"",SUM(Table25[[#This Row],[Taxes]:[Infrastructure Improvement Payments]]))</f>
        <v/>
      </c>
      <c r="K35" s="67"/>
      <c r="AB35" s="55" t="s">
        <v>142</v>
      </c>
    </row>
    <row r="36" spans="1:28" ht="16.5" x14ac:dyDescent="0.25">
      <c r="A36" s="62"/>
      <c r="B36" s="63"/>
      <c r="C36" s="112"/>
      <c r="D36" s="64"/>
      <c r="E36" s="65"/>
      <c r="F36" s="65"/>
      <c r="G36" s="65"/>
      <c r="H36" s="65"/>
      <c r="I36" s="65"/>
      <c r="J36" s="93" t="str">
        <f>IF(SUM(Table25[[#This Row],[Taxes]:[Infrastructure Improvement Payments]])=0,"",SUM(Table25[[#This Row],[Taxes]:[Infrastructure Improvement Payments]]))</f>
        <v/>
      </c>
      <c r="K36" s="67"/>
      <c r="AB36" s="55" t="s">
        <v>144</v>
      </c>
    </row>
    <row r="37" spans="1:28" ht="16.5" x14ac:dyDescent="0.25">
      <c r="A37" s="62"/>
      <c r="B37" s="63"/>
      <c r="C37" s="112"/>
      <c r="D37" s="64"/>
      <c r="E37" s="65"/>
      <c r="F37" s="65"/>
      <c r="G37" s="65"/>
      <c r="H37" s="65"/>
      <c r="I37" s="65"/>
      <c r="J37" s="93" t="str">
        <f>IF(SUM(Table25[[#This Row],[Taxes]:[Infrastructure Improvement Payments]])=0,"",SUM(Table25[[#This Row],[Taxes]:[Infrastructure Improvement Payments]]))</f>
        <v/>
      </c>
      <c r="K37" s="67"/>
      <c r="AB37" s="55" t="s">
        <v>146</v>
      </c>
    </row>
    <row r="38" spans="1:28" ht="36" customHeight="1" thickBot="1" x14ac:dyDescent="0.3">
      <c r="A38" s="94" t="s">
        <v>500</v>
      </c>
      <c r="B38" s="196" t="s">
        <v>520</v>
      </c>
      <c r="C38" s="196"/>
      <c r="D38" s="196"/>
      <c r="E38" s="196"/>
      <c r="F38" s="196"/>
      <c r="G38" s="196"/>
      <c r="H38" s="196"/>
      <c r="I38" s="196"/>
      <c r="J38" s="196"/>
      <c r="K38" s="197"/>
      <c r="AB38" s="55" t="s">
        <v>149</v>
      </c>
    </row>
    <row r="39" spans="1:28" x14ac:dyDescent="0.25">
      <c r="A39" s="165" t="s">
        <v>501</v>
      </c>
      <c r="B39" s="165"/>
      <c r="C39" s="165"/>
      <c r="D39" s="165"/>
      <c r="E39" s="165"/>
      <c r="F39" s="165"/>
      <c r="G39" s="165"/>
      <c r="H39" s="165"/>
      <c r="I39" s="165"/>
      <c r="J39" s="165"/>
      <c r="K39" s="165"/>
      <c r="AB39" s="55" t="s">
        <v>152</v>
      </c>
    </row>
    <row r="40" spans="1:28" ht="15" customHeight="1" x14ac:dyDescent="0.25">
      <c r="A40" s="166" t="s">
        <v>502</v>
      </c>
      <c r="B40" s="166"/>
      <c r="C40" s="166"/>
      <c r="D40" s="166"/>
      <c r="E40" s="166"/>
      <c r="F40" s="166"/>
      <c r="G40" s="166"/>
      <c r="H40" s="166"/>
      <c r="I40" s="166"/>
      <c r="J40" s="166"/>
      <c r="K40" s="166"/>
      <c r="AB40" s="55" t="s">
        <v>155</v>
      </c>
    </row>
    <row r="41" spans="1:28" ht="15" customHeight="1" x14ac:dyDescent="0.25">
      <c r="A41" s="113"/>
      <c r="B41" s="113"/>
      <c r="C41" s="113"/>
      <c r="D41" s="113"/>
      <c r="E41" s="113"/>
      <c r="F41" s="113"/>
      <c r="G41" s="113"/>
      <c r="H41" s="113"/>
      <c r="I41" s="113"/>
      <c r="J41" s="113"/>
      <c r="K41" s="113"/>
      <c r="AB41" s="55" t="s">
        <v>158</v>
      </c>
    </row>
    <row r="42" spans="1:28" ht="15" customHeight="1" x14ac:dyDescent="0.25">
      <c r="A42" s="113"/>
      <c r="B42" s="113"/>
      <c r="C42" s="113"/>
      <c r="D42" s="113"/>
      <c r="E42" s="113"/>
      <c r="F42" s="113"/>
      <c r="G42" s="113"/>
      <c r="H42" s="113"/>
      <c r="I42" s="113"/>
      <c r="J42" s="113"/>
      <c r="K42" s="113"/>
      <c r="AB42" s="55" t="s">
        <v>161</v>
      </c>
    </row>
    <row r="43" spans="1:28" x14ac:dyDescent="0.25">
      <c r="AB43" s="55" t="s">
        <v>163</v>
      </c>
    </row>
    <row r="44" spans="1:28" x14ac:dyDescent="0.25">
      <c r="AB44" s="55" t="s">
        <v>165</v>
      </c>
    </row>
    <row r="45" spans="1:28" x14ac:dyDescent="0.25">
      <c r="AB45" s="55" t="s">
        <v>167</v>
      </c>
    </row>
    <row r="46" spans="1:28" x14ac:dyDescent="0.25">
      <c r="AB46" s="55" t="s">
        <v>169</v>
      </c>
    </row>
    <row r="47" spans="1:28" x14ac:dyDescent="0.25">
      <c r="AB47" s="55" t="s">
        <v>171</v>
      </c>
    </row>
    <row r="48" spans="1:28" x14ac:dyDescent="0.25">
      <c r="AB48" s="55" t="s">
        <v>173</v>
      </c>
    </row>
    <row r="49" spans="28:28" x14ac:dyDescent="0.25">
      <c r="AB49" s="55" t="s">
        <v>175</v>
      </c>
    </row>
    <row r="50" spans="28:28" x14ac:dyDescent="0.25">
      <c r="AB50" s="55" t="s">
        <v>177</v>
      </c>
    </row>
    <row r="51" spans="28:28" x14ac:dyDescent="0.25">
      <c r="AB51" s="55" t="s">
        <v>179</v>
      </c>
    </row>
    <row r="52" spans="28:28" x14ac:dyDescent="0.25">
      <c r="AB52" s="55" t="s">
        <v>181</v>
      </c>
    </row>
    <row r="53" spans="28:28" x14ac:dyDescent="0.25">
      <c r="AB53" s="55" t="s">
        <v>183</v>
      </c>
    </row>
    <row r="54" spans="28:28" x14ac:dyDescent="0.25">
      <c r="AB54" s="55" t="s">
        <v>185</v>
      </c>
    </row>
    <row r="55" spans="28:28" x14ac:dyDescent="0.25">
      <c r="AB55" s="55" t="s">
        <v>187</v>
      </c>
    </row>
    <row r="56" spans="28:28" x14ac:dyDescent="0.25">
      <c r="AB56" s="55" t="s">
        <v>189</v>
      </c>
    </row>
    <row r="57" spans="28:28" x14ac:dyDescent="0.25">
      <c r="AB57" s="55" t="s">
        <v>191</v>
      </c>
    </row>
    <row r="58" spans="28:28" x14ac:dyDescent="0.25">
      <c r="AB58" s="55" t="s">
        <v>193</v>
      </c>
    </row>
    <row r="59" spans="28:28" x14ac:dyDescent="0.25">
      <c r="AB59" s="55" t="s">
        <v>195</v>
      </c>
    </row>
    <row r="60" spans="28:28" x14ac:dyDescent="0.25">
      <c r="AB60" s="55" t="s">
        <v>197</v>
      </c>
    </row>
    <row r="61" spans="28:28" x14ac:dyDescent="0.25">
      <c r="AB61" s="55" t="s">
        <v>199</v>
      </c>
    </row>
    <row r="62" spans="28:28" x14ac:dyDescent="0.25">
      <c r="AB62" s="55" t="s">
        <v>201</v>
      </c>
    </row>
    <row r="63" spans="28:28" x14ac:dyDescent="0.25">
      <c r="AB63" s="55" t="s">
        <v>203</v>
      </c>
    </row>
    <row r="64" spans="28:28" x14ac:dyDescent="0.25">
      <c r="AB64" s="55" t="s">
        <v>205</v>
      </c>
    </row>
    <row r="65" spans="28:28" x14ac:dyDescent="0.25">
      <c r="AB65" s="55" t="s">
        <v>207</v>
      </c>
    </row>
    <row r="66" spans="28:28" x14ac:dyDescent="0.25">
      <c r="AB66" s="55" t="s">
        <v>209</v>
      </c>
    </row>
    <row r="67" spans="28:28" x14ac:dyDescent="0.25">
      <c r="AB67" s="55" t="s">
        <v>211</v>
      </c>
    </row>
    <row r="68" spans="28:28" x14ac:dyDescent="0.25">
      <c r="AB68" s="55" t="s">
        <v>213</v>
      </c>
    </row>
    <row r="69" spans="28:28" x14ac:dyDescent="0.25">
      <c r="AB69" s="55" t="s">
        <v>215</v>
      </c>
    </row>
    <row r="70" spans="28:28" x14ac:dyDescent="0.25">
      <c r="AB70" s="55" t="s">
        <v>217</v>
      </c>
    </row>
    <row r="71" spans="28:28" x14ac:dyDescent="0.25">
      <c r="AB71" s="55" t="s">
        <v>219</v>
      </c>
    </row>
    <row r="72" spans="28:28" x14ac:dyDescent="0.25">
      <c r="AB72" s="55" t="s">
        <v>221</v>
      </c>
    </row>
    <row r="73" spans="28:28" x14ac:dyDescent="0.25">
      <c r="AB73" s="55" t="s">
        <v>223</v>
      </c>
    </row>
    <row r="74" spans="28:28" x14ac:dyDescent="0.25">
      <c r="AB74" s="55" t="s">
        <v>225</v>
      </c>
    </row>
    <row r="75" spans="28:28" x14ac:dyDescent="0.25">
      <c r="AB75" s="55" t="s">
        <v>227</v>
      </c>
    </row>
    <row r="76" spans="28:28" x14ac:dyDescent="0.25">
      <c r="AB76" s="55" t="s">
        <v>229</v>
      </c>
    </row>
    <row r="77" spans="28:28" x14ac:dyDescent="0.25">
      <c r="AB77" s="55" t="s">
        <v>231</v>
      </c>
    </row>
    <row r="78" spans="28:28" x14ac:dyDescent="0.25">
      <c r="AB78" s="55" t="s">
        <v>233</v>
      </c>
    </row>
    <row r="79" spans="28:28" x14ac:dyDescent="0.25">
      <c r="AB79" s="55" t="s">
        <v>235</v>
      </c>
    </row>
    <row r="80" spans="28:28" x14ac:dyDescent="0.25">
      <c r="AB80" s="55" t="s">
        <v>237</v>
      </c>
    </row>
    <row r="81" spans="28:28" x14ac:dyDescent="0.25">
      <c r="AB81" s="55" t="s">
        <v>239</v>
      </c>
    </row>
    <row r="82" spans="28:28" x14ac:dyDescent="0.25">
      <c r="AB82" s="55" t="s">
        <v>241</v>
      </c>
    </row>
    <row r="83" spans="28:28" x14ac:dyDescent="0.25">
      <c r="AB83" s="55" t="s">
        <v>243</v>
      </c>
    </row>
    <row r="84" spans="28:28" x14ac:dyDescent="0.25">
      <c r="AB84" s="55" t="s">
        <v>245</v>
      </c>
    </row>
    <row r="85" spans="28:28" x14ac:dyDescent="0.25">
      <c r="AB85" s="55" t="s">
        <v>246</v>
      </c>
    </row>
    <row r="86" spans="28:28" x14ac:dyDescent="0.25">
      <c r="AB86" s="55" t="s">
        <v>248</v>
      </c>
    </row>
    <row r="87" spans="28:28" x14ac:dyDescent="0.25">
      <c r="AB87" s="55" t="s">
        <v>250</v>
      </c>
    </row>
    <row r="88" spans="28:28" x14ac:dyDescent="0.25">
      <c r="AB88" s="55" t="s">
        <v>252</v>
      </c>
    </row>
    <row r="89" spans="28:28" x14ac:dyDescent="0.25">
      <c r="AB89" s="55" t="s">
        <v>254</v>
      </c>
    </row>
    <row r="90" spans="28:28" x14ac:dyDescent="0.25">
      <c r="AB90" s="55" t="s">
        <v>256</v>
      </c>
    </row>
    <row r="91" spans="28:28" x14ac:dyDescent="0.25">
      <c r="AB91" s="55" t="s">
        <v>258</v>
      </c>
    </row>
    <row r="92" spans="28:28" x14ac:dyDescent="0.25">
      <c r="AB92" s="55" t="s">
        <v>260</v>
      </c>
    </row>
    <row r="93" spans="28:28" x14ac:dyDescent="0.25">
      <c r="AB93" s="55" t="s">
        <v>262</v>
      </c>
    </row>
    <row r="94" spans="28:28" x14ac:dyDescent="0.25">
      <c r="AB94" s="55" t="s">
        <v>264</v>
      </c>
    </row>
    <row r="95" spans="28:28" x14ac:dyDescent="0.25">
      <c r="AB95" s="55" t="s">
        <v>266</v>
      </c>
    </row>
    <row r="96" spans="28:28" x14ac:dyDescent="0.25">
      <c r="AB96" s="55" t="s">
        <v>268</v>
      </c>
    </row>
    <row r="97" spans="28:28" x14ac:dyDescent="0.25">
      <c r="AB97" s="55" t="s">
        <v>270</v>
      </c>
    </row>
    <row r="98" spans="28:28" x14ac:dyDescent="0.25">
      <c r="AB98" s="55" t="s">
        <v>272</v>
      </c>
    </row>
    <row r="99" spans="28:28" x14ac:dyDescent="0.25">
      <c r="AB99" s="55" t="s">
        <v>274</v>
      </c>
    </row>
    <row r="100" spans="28:28" x14ac:dyDescent="0.25">
      <c r="AB100" s="55" t="s">
        <v>276</v>
      </c>
    </row>
    <row r="101" spans="28:28" x14ac:dyDescent="0.25">
      <c r="AB101" s="55" t="s">
        <v>278</v>
      </c>
    </row>
    <row r="102" spans="28:28" x14ac:dyDescent="0.25">
      <c r="AB102" s="55" t="s">
        <v>280</v>
      </c>
    </row>
    <row r="103" spans="28:28" x14ac:dyDescent="0.25">
      <c r="AB103" s="55" t="s">
        <v>282</v>
      </c>
    </row>
    <row r="104" spans="28:28" x14ac:dyDescent="0.25">
      <c r="AB104" s="55" t="s">
        <v>284</v>
      </c>
    </row>
    <row r="105" spans="28:28" x14ac:dyDescent="0.25">
      <c r="AB105" s="55" t="s">
        <v>286</v>
      </c>
    </row>
    <row r="106" spans="28:28" x14ac:dyDescent="0.25">
      <c r="AB106" s="55" t="s">
        <v>288</v>
      </c>
    </row>
    <row r="107" spans="28:28" x14ac:dyDescent="0.25">
      <c r="AB107" s="55" t="s">
        <v>290</v>
      </c>
    </row>
    <row r="108" spans="28:28" x14ac:dyDescent="0.25">
      <c r="AB108" s="55" t="s">
        <v>292</v>
      </c>
    </row>
    <row r="109" spans="28:28" x14ac:dyDescent="0.25">
      <c r="AB109" s="55" t="s">
        <v>294</v>
      </c>
    </row>
    <row r="110" spans="28:28" x14ac:dyDescent="0.25">
      <c r="AB110" s="55" t="s">
        <v>296</v>
      </c>
    </row>
    <row r="111" spans="28:28" x14ac:dyDescent="0.25">
      <c r="AB111" s="55" t="s">
        <v>298</v>
      </c>
    </row>
    <row r="112" spans="28:28" x14ac:dyDescent="0.25">
      <c r="AB112" s="55" t="s">
        <v>300</v>
      </c>
    </row>
    <row r="113" spans="28:28" x14ac:dyDescent="0.25">
      <c r="AB113" s="55" t="s">
        <v>302</v>
      </c>
    </row>
    <row r="114" spans="28:28" x14ac:dyDescent="0.25">
      <c r="AB114" s="55" t="s">
        <v>304</v>
      </c>
    </row>
    <row r="115" spans="28:28" x14ac:dyDescent="0.25">
      <c r="AB115" s="55" t="s">
        <v>306</v>
      </c>
    </row>
    <row r="116" spans="28:28" x14ac:dyDescent="0.25">
      <c r="AB116" s="55" t="s">
        <v>308</v>
      </c>
    </row>
    <row r="117" spans="28:28" x14ac:dyDescent="0.25">
      <c r="AB117" s="55" t="s">
        <v>310</v>
      </c>
    </row>
    <row r="118" spans="28:28" x14ac:dyDescent="0.25">
      <c r="AB118" s="55" t="s">
        <v>312</v>
      </c>
    </row>
    <row r="119" spans="28:28" x14ac:dyDescent="0.25">
      <c r="AB119" s="55" t="s">
        <v>314</v>
      </c>
    </row>
    <row r="120" spans="28:28" x14ac:dyDescent="0.25">
      <c r="AB120" s="55" t="s">
        <v>316</v>
      </c>
    </row>
    <row r="121" spans="28:28" x14ac:dyDescent="0.25">
      <c r="AB121" s="55" t="s">
        <v>318</v>
      </c>
    </row>
    <row r="122" spans="28:28" x14ac:dyDescent="0.25">
      <c r="AB122" s="55" t="s">
        <v>320</v>
      </c>
    </row>
    <row r="123" spans="28:28" x14ac:dyDescent="0.25">
      <c r="AB123" s="55" t="s">
        <v>322</v>
      </c>
    </row>
    <row r="124" spans="28:28" x14ac:dyDescent="0.25">
      <c r="AB124" s="55" t="s">
        <v>324</v>
      </c>
    </row>
    <row r="125" spans="28:28" x14ac:dyDescent="0.25">
      <c r="AB125" s="55" t="s">
        <v>326</v>
      </c>
    </row>
    <row r="126" spans="28:28" x14ac:dyDescent="0.25">
      <c r="AB126" s="55" t="s">
        <v>328</v>
      </c>
    </row>
    <row r="127" spans="28:28" x14ac:dyDescent="0.25">
      <c r="AB127" s="55" t="s">
        <v>330</v>
      </c>
    </row>
    <row r="128" spans="28:28" x14ac:dyDescent="0.25">
      <c r="AB128" s="55" t="s">
        <v>332</v>
      </c>
    </row>
    <row r="129" spans="28:28" x14ac:dyDescent="0.25">
      <c r="AB129" s="55" t="s">
        <v>334</v>
      </c>
    </row>
    <row r="130" spans="28:28" x14ac:dyDescent="0.25">
      <c r="AB130" s="55" t="s">
        <v>336</v>
      </c>
    </row>
    <row r="131" spans="28:28" x14ac:dyDescent="0.25">
      <c r="AB131" s="55" t="s">
        <v>338</v>
      </c>
    </row>
    <row r="132" spans="28:28" x14ac:dyDescent="0.25">
      <c r="AB132" s="55" t="s">
        <v>340</v>
      </c>
    </row>
    <row r="133" spans="28:28" x14ac:dyDescent="0.25">
      <c r="AB133" s="55" t="s">
        <v>342</v>
      </c>
    </row>
    <row r="134" spans="28:28" x14ac:dyDescent="0.25">
      <c r="AB134" s="55" t="s">
        <v>503</v>
      </c>
    </row>
    <row r="135" spans="28:28" x14ac:dyDescent="0.25">
      <c r="AB135" s="55" t="s">
        <v>345</v>
      </c>
    </row>
    <row r="136" spans="28:28" x14ac:dyDescent="0.25">
      <c r="AB136" s="55" t="s">
        <v>347</v>
      </c>
    </row>
    <row r="137" spans="28:28" x14ac:dyDescent="0.25">
      <c r="AB137" s="55" t="s">
        <v>349</v>
      </c>
    </row>
    <row r="138" spans="28:28" x14ac:dyDescent="0.25">
      <c r="AB138" s="55" t="s">
        <v>351</v>
      </c>
    </row>
    <row r="139" spans="28:28" x14ac:dyDescent="0.25">
      <c r="AB139" s="55" t="s">
        <v>353</v>
      </c>
    </row>
    <row r="140" spans="28:28" x14ac:dyDescent="0.25">
      <c r="AB140" s="55" t="s">
        <v>355</v>
      </c>
    </row>
    <row r="141" spans="28:28" x14ac:dyDescent="0.25">
      <c r="AB141" s="55" t="s">
        <v>357</v>
      </c>
    </row>
    <row r="142" spans="28:28" x14ac:dyDescent="0.25">
      <c r="AB142" s="55" t="s">
        <v>359</v>
      </c>
    </row>
    <row r="143" spans="28:28" x14ac:dyDescent="0.25">
      <c r="AB143" s="55" t="s">
        <v>361</v>
      </c>
    </row>
    <row r="144" spans="28:28" x14ac:dyDescent="0.25">
      <c r="AB144" s="55" t="s">
        <v>363</v>
      </c>
    </row>
    <row r="145" spans="28:28" x14ac:dyDescent="0.25">
      <c r="AB145" s="55" t="s">
        <v>365</v>
      </c>
    </row>
    <row r="146" spans="28:28" x14ac:dyDescent="0.25">
      <c r="AB146" s="55" t="s">
        <v>367</v>
      </c>
    </row>
    <row r="147" spans="28:28" x14ac:dyDescent="0.25">
      <c r="AB147" s="55" t="s">
        <v>369</v>
      </c>
    </row>
    <row r="148" spans="28:28" x14ac:dyDescent="0.25">
      <c r="AB148" s="55" t="s">
        <v>371</v>
      </c>
    </row>
    <row r="149" spans="28:28" x14ac:dyDescent="0.25">
      <c r="AB149" s="55" t="s">
        <v>373</v>
      </c>
    </row>
    <row r="150" spans="28:28" x14ac:dyDescent="0.25">
      <c r="AB150" s="55" t="s">
        <v>375</v>
      </c>
    </row>
    <row r="151" spans="28:28" x14ac:dyDescent="0.25">
      <c r="AB151" s="55" t="s">
        <v>377</v>
      </c>
    </row>
    <row r="152" spans="28:28" x14ac:dyDescent="0.25">
      <c r="AB152" s="55" t="s">
        <v>379</v>
      </c>
    </row>
    <row r="153" spans="28:28" x14ac:dyDescent="0.25">
      <c r="AB153" s="55" t="s">
        <v>381</v>
      </c>
    </row>
    <row r="154" spans="28:28" x14ac:dyDescent="0.25">
      <c r="AB154" s="55" t="s">
        <v>383</v>
      </c>
    </row>
    <row r="155" spans="28:28" x14ac:dyDescent="0.25">
      <c r="AB155" s="55" t="s">
        <v>385</v>
      </c>
    </row>
    <row r="156" spans="28:28" x14ac:dyDescent="0.25">
      <c r="AB156" s="55" t="s">
        <v>387</v>
      </c>
    </row>
    <row r="157" spans="28:28" x14ac:dyDescent="0.25">
      <c r="AB157" s="55" t="s">
        <v>388</v>
      </c>
    </row>
    <row r="158" spans="28:28" x14ac:dyDescent="0.25">
      <c r="AB158" s="55" t="s">
        <v>389</v>
      </c>
    </row>
    <row r="159" spans="28:28" x14ac:dyDescent="0.25">
      <c r="AB159" s="55" t="s">
        <v>390</v>
      </c>
    </row>
    <row r="160" spans="28:28" x14ac:dyDescent="0.25">
      <c r="AB160" s="55" t="s">
        <v>391</v>
      </c>
    </row>
    <row r="161" spans="28:28" x14ac:dyDescent="0.25">
      <c r="AB161" s="55" t="s">
        <v>392</v>
      </c>
    </row>
    <row r="162" spans="28:28" x14ac:dyDescent="0.25">
      <c r="AB162" s="55" t="s">
        <v>393</v>
      </c>
    </row>
    <row r="163" spans="28:28" x14ac:dyDescent="0.25">
      <c r="AB163" s="55" t="s">
        <v>394</v>
      </c>
    </row>
    <row r="164" spans="28:28" x14ac:dyDescent="0.25">
      <c r="AB164" s="55" t="s">
        <v>395</v>
      </c>
    </row>
    <row r="165" spans="28:28" x14ac:dyDescent="0.25">
      <c r="AB165" s="55" t="s">
        <v>396</v>
      </c>
    </row>
    <row r="166" spans="28:28" x14ac:dyDescent="0.25">
      <c r="AB166" s="55" t="s">
        <v>397</v>
      </c>
    </row>
    <row r="167" spans="28:28" x14ac:dyDescent="0.25">
      <c r="AB167" s="55" t="s">
        <v>398</v>
      </c>
    </row>
    <row r="168" spans="28:28" x14ac:dyDescent="0.25">
      <c r="AB168" s="55" t="s">
        <v>399</v>
      </c>
    </row>
    <row r="169" spans="28:28" x14ac:dyDescent="0.25">
      <c r="AB169" s="55" t="s">
        <v>400</v>
      </c>
    </row>
    <row r="170" spans="28:28" x14ac:dyDescent="0.25">
      <c r="AB170" s="55" t="s">
        <v>401</v>
      </c>
    </row>
    <row r="171" spans="28:28" x14ac:dyDescent="0.25">
      <c r="AB171" s="55" t="s">
        <v>402</v>
      </c>
    </row>
    <row r="172" spans="28:28" x14ac:dyDescent="0.25">
      <c r="AB172" s="55" t="s">
        <v>403</v>
      </c>
    </row>
    <row r="173" spans="28:28" x14ac:dyDescent="0.25">
      <c r="AB173" s="55" t="s">
        <v>404</v>
      </c>
    </row>
    <row r="174" spans="28:28" x14ac:dyDescent="0.25">
      <c r="AB174" s="55" t="s">
        <v>405</v>
      </c>
    </row>
    <row r="175" spans="28:28" x14ac:dyDescent="0.25">
      <c r="AB175" s="55" t="s">
        <v>406</v>
      </c>
    </row>
    <row r="176" spans="28:28" x14ac:dyDescent="0.25">
      <c r="AB176" s="55" t="s">
        <v>407</v>
      </c>
    </row>
    <row r="177" spans="28:28" x14ac:dyDescent="0.25">
      <c r="AB177" s="55" t="s">
        <v>408</v>
      </c>
    </row>
    <row r="178" spans="28:28" x14ac:dyDescent="0.25">
      <c r="AB178" s="55" t="s">
        <v>409</v>
      </c>
    </row>
    <row r="179" spans="28:28" x14ac:dyDescent="0.25">
      <c r="AB179" s="55" t="s">
        <v>410</v>
      </c>
    </row>
    <row r="180" spans="28:28" x14ac:dyDescent="0.25">
      <c r="AB180" s="55" t="s">
        <v>411</v>
      </c>
    </row>
    <row r="181" spans="28:28" x14ac:dyDescent="0.25">
      <c r="AB181" s="55" t="s">
        <v>412</v>
      </c>
    </row>
    <row r="182" spans="28:28" x14ac:dyDescent="0.25">
      <c r="AB182" s="55" t="s">
        <v>413</v>
      </c>
    </row>
    <row r="183" spans="28:28" x14ac:dyDescent="0.25">
      <c r="AB183" s="55" t="s">
        <v>414</v>
      </c>
    </row>
    <row r="184" spans="28:28" x14ac:dyDescent="0.25">
      <c r="AB184" s="55" t="s">
        <v>415</v>
      </c>
    </row>
    <row r="185" spans="28:28" x14ac:dyDescent="0.25">
      <c r="AB185" s="55" t="s">
        <v>416</v>
      </c>
    </row>
    <row r="186" spans="28:28" x14ac:dyDescent="0.25">
      <c r="AB186" s="55" t="s">
        <v>417</v>
      </c>
    </row>
    <row r="187" spans="28:28" x14ac:dyDescent="0.25">
      <c r="AB187" s="55" t="s">
        <v>418</v>
      </c>
    </row>
    <row r="188" spans="28:28" x14ac:dyDescent="0.25">
      <c r="AB188" s="55" t="s">
        <v>419</v>
      </c>
    </row>
    <row r="189" spans="28:28" x14ac:dyDescent="0.25">
      <c r="AB189" s="55" t="s">
        <v>420</v>
      </c>
    </row>
    <row r="190" spans="28:28" x14ac:dyDescent="0.25">
      <c r="AB190" s="55" t="s">
        <v>421</v>
      </c>
    </row>
    <row r="191" spans="28:28" x14ac:dyDescent="0.25">
      <c r="AB191" s="55" t="s">
        <v>422</v>
      </c>
    </row>
    <row r="192" spans="28:28" x14ac:dyDescent="0.25">
      <c r="AB192" s="55" t="s">
        <v>423</v>
      </c>
    </row>
    <row r="193" spans="28:28" x14ac:dyDescent="0.25">
      <c r="AB193" s="55" t="s">
        <v>424</v>
      </c>
    </row>
    <row r="194" spans="28:28" x14ac:dyDescent="0.25">
      <c r="AB194" s="55" t="s">
        <v>425</v>
      </c>
    </row>
    <row r="195" spans="28:28" x14ac:dyDescent="0.25">
      <c r="AB195" s="55" t="s">
        <v>426</v>
      </c>
    </row>
    <row r="196" spans="28:28" x14ac:dyDescent="0.25">
      <c r="AB196" s="55" t="s">
        <v>427</v>
      </c>
    </row>
    <row r="197" spans="28:28" x14ac:dyDescent="0.25">
      <c r="AB197" s="55" t="s">
        <v>428</v>
      </c>
    </row>
    <row r="198" spans="28:28" x14ac:dyDescent="0.25">
      <c r="AB198" s="55" t="s">
        <v>429</v>
      </c>
    </row>
    <row r="199" spans="28:28" x14ac:dyDescent="0.25">
      <c r="AB199" s="55" t="s">
        <v>430</v>
      </c>
    </row>
    <row r="200" spans="28:28" x14ac:dyDescent="0.25">
      <c r="AB200" s="55" t="s">
        <v>431</v>
      </c>
    </row>
    <row r="201" spans="28:28" x14ac:dyDescent="0.25">
      <c r="AB201" s="55" t="s">
        <v>432</v>
      </c>
    </row>
    <row r="202" spans="28:28" x14ac:dyDescent="0.25">
      <c r="AB202" s="55" t="s">
        <v>433</v>
      </c>
    </row>
    <row r="203" spans="28:28" x14ac:dyDescent="0.25">
      <c r="AB203" s="55" t="s">
        <v>434</v>
      </c>
    </row>
    <row r="204" spans="28:28" x14ac:dyDescent="0.25">
      <c r="AB204" s="55" t="s">
        <v>435</v>
      </c>
    </row>
    <row r="205" spans="28:28" x14ac:dyDescent="0.25">
      <c r="AB205" s="55" t="s">
        <v>436</v>
      </c>
    </row>
    <row r="206" spans="28:28" x14ac:dyDescent="0.25">
      <c r="AB206" s="55" t="s">
        <v>437</v>
      </c>
    </row>
    <row r="207" spans="28:28" x14ac:dyDescent="0.25">
      <c r="AB207" s="55" t="s">
        <v>438</v>
      </c>
    </row>
    <row r="208" spans="28:28" x14ac:dyDescent="0.25">
      <c r="AB208" s="55" t="s">
        <v>439</v>
      </c>
    </row>
    <row r="209" spans="28:28" x14ac:dyDescent="0.25">
      <c r="AB209" s="55" t="s">
        <v>440</v>
      </c>
    </row>
    <row r="210" spans="28:28" x14ac:dyDescent="0.25">
      <c r="AB210" s="55" t="s">
        <v>441</v>
      </c>
    </row>
    <row r="211" spans="28:28" x14ac:dyDescent="0.25">
      <c r="AB211" s="55" t="s">
        <v>442</v>
      </c>
    </row>
    <row r="212" spans="28:28" x14ac:dyDescent="0.25">
      <c r="AB212" s="55" t="s">
        <v>443</v>
      </c>
    </row>
    <row r="213" spans="28:28" x14ac:dyDescent="0.25">
      <c r="AB213" s="55" t="s">
        <v>444</v>
      </c>
    </row>
    <row r="214" spans="28:28" x14ac:dyDescent="0.25">
      <c r="AB214" s="55" t="s">
        <v>445</v>
      </c>
    </row>
    <row r="215" spans="28:28" x14ac:dyDescent="0.25">
      <c r="AB215" s="55" t="s">
        <v>446</v>
      </c>
    </row>
    <row r="216" spans="28:28" x14ac:dyDescent="0.25">
      <c r="AB216" s="55" t="s">
        <v>447</v>
      </c>
    </row>
    <row r="217" spans="28:28" x14ac:dyDescent="0.25">
      <c r="AB217" s="55" t="s">
        <v>448</v>
      </c>
    </row>
    <row r="218" spans="28:28" x14ac:dyDescent="0.25">
      <c r="AB218" s="55" t="s">
        <v>449</v>
      </c>
    </row>
    <row r="219" spans="28:28" x14ac:dyDescent="0.25">
      <c r="AB219" s="55" t="s">
        <v>450</v>
      </c>
    </row>
    <row r="220" spans="28:28" x14ac:dyDescent="0.25">
      <c r="AB220" s="55" t="s">
        <v>451</v>
      </c>
    </row>
    <row r="221" spans="28:28" x14ac:dyDescent="0.25">
      <c r="AB221" s="55" t="s">
        <v>452</v>
      </c>
    </row>
    <row r="222" spans="28:28" x14ac:dyDescent="0.25">
      <c r="AB222" s="55" t="s">
        <v>453</v>
      </c>
    </row>
    <row r="223" spans="28:28" x14ac:dyDescent="0.25">
      <c r="AB223" s="55" t="s">
        <v>454</v>
      </c>
    </row>
    <row r="224" spans="28:28" x14ac:dyDescent="0.25">
      <c r="AB224" s="55" t="s">
        <v>455</v>
      </c>
    </row>
    <row r="225" spans="28:28" x14ac:dyDescent="0.25">
      <c r="AB225" s="55" t="s">
        <v>456</v>
      </c>
    </row>
    <row r="226" spans="28:28" x14ac:dyDescent="0.25">
      <c r="AB226" s="55" t="s">
        <v>457</v>
      </c>
    </row>
    <row r="227" spans="28:28" x14ac:dyDescent="0.25">
      <c r="AB227" s="55" t="s">
        <v>458</v>
      </c>
    </row>
    <row r="228" spans="28:28" x14ac:dyDescent="0.25">
      <c r="AB228" s="55" t="s">
        <v>459</v>
      </c>
    </row>
    <row r="229" spans="28:28" x14ac:dyDescent="0.25">
      <c r="AB229" s="55" t="s">
        <v>460</v>
      </c>
    </row>
    <row r="230" spans="28:28" x14ac:dyDescent="0.25">
      <c r="AB230" s="55" t="s">
        <v>461</v>
      </c>
    </row>
    <row r="231" spans="28:28" x14ac:dyDescent="0.25">
      <c r="AB231" s="55" t="s">
        <v>462</v>
      </c>
    </row>
    <row r="232" spans="28:28" x14ac:dyDescent="0.25">
      <c r="AB232" s="55" t="s">
        <v>463</v>
      </c>
    </row>
    <row r="233" spans="28:28" x14ac:dyDescent="0.25">
      <c r="AB233" s="55" t="s">
        <v>464</v>
      </c>
    </row>
    <row r="234" spans="28:28" x14ac:dyDescent="0.25">
      <c r="AB234" s="55" t="s">
        <v>465</v>
      </c>
    </row>
    <row r="235" spans="28:28" x14ac:dyDescent="0.25">
      <c r="AB235" s="55" t="s">
        <v>466</v>
      </c>
    </row>
    <row r="236" spans="28:28" x14ac:dyDescent="0.25">
      <c r="AB236" s="55" t="s">
        <v>467</v>
      </c>
    </row>
    <row r="237" spans="28:28" x14ac:dyDescent="0.25">
      <c r="AB237" s="55" t="s">
        <v>468</v>
      </c>
    </row>
    <row r="238" spans="28:28" x14ac:dyDescent="0.25">
      <c r="AB238" s="55" t="s">
        <v>469</v>
      </c>
    </row>
    <row r="239" spans="28:28" x14ac:dyDescent="0.25">
      <c r="AB239" s="55" t="s">
        <v>470</v>
      </c>
    </row>
    <row r="240" spans="28:28" x14ac:dyDescent="0.25">
      <c r="AB240" s="55" t="s">
        <v>471</v>
      </c>
    </row>
    <row r="241" spans="28:28" x14ac:dyDescent="0.25">
      <c r="AB241" s="55" t="s">
        <v>472</v>
      </c>
    </row>
    <row r="242" spans="28:28" x14ac:dyDescent="0.25">
      <c r="AB242" s="55" t="s">
        <v>473</v>
      </c>
    </row>
    <row r="243" spans="28:28" x14ac:dyDescent="0.25">
      <c r="AB243" s="55" t="s">
        <v>474</v>
      </c>
    </row>
    <row r="244" spans="28:28" x14ac:dyDescent="0.25">
      <c r="AB244" s="55" t="s">
        <v>475</v>
      </c>
    </row>
    <row r="245" spans="28:28" x14ac:dyDescent="0.25">
      <c r="AB245" s="55" t="s">
        <v>476</v>
      </c>
    </row>
    <row r="246" spans="28:28" x14ac:dyDescent="0.25">
      <c r="AB246" s="55" t="s">
        <v>477</v>
      </c>
    </row>
    <row r="247" spans="28:28" x14ac:dyDescent="0.25">
      <c r="AB247" s="55" t="s">
        <v>478</v>
      </c>
    </row>
    <row r="248" spans="28:28" x14ac:dyDescent="0.25">
      <c r="AB248" s="55" t="s">
        <v>479</v>
      </c>
    </row>
    <row r="249" spans="28:28" x14ac:dyDescent="0.25">
      <c r="AB249" s="55" t="s">
        <v>480</v>
      </c>
    </row>
    <row r="250" spans="28:28" x14ac:dyDescent="0.25">
      <c r="AB250" s="55" t="s">
        <v>481</v>
      </c>
    </row>
    <row r="251" spans="28:28" x14ac:dyDescent="0.25">
      <c r="AB251" s="55" t="s">
        <v>482</v>
      </c>
    </row>
    <row r="252" spans="28:28" x14ac:dyDescent="0.25">
      <c r="AB252" s="55" t="s">
        <v>483</v>
      </c>
    </row>
    <row r="253" spans="28:28" x14ac:dyDescent="0.25">
      <c r="AB253" s="55" t="s">
        <v>484</v>
      </c>
    </row>
    <row r="254" spans="28:28" x14ac:dyDescent="0.25">
      <c r="AB254" s="55" t="s">
        <v>485</v>
      </c>
    </row>
    <row r="255" spans="28:28" x14ac:dyDescent="0.25">
      <c r="AB255" s="55" t="s">
        <v>486</v>
      </c>
    </row>
    <row r="256" spans="28:28" x14ac:dyDescent="0.25">
      <c r="AB256" s="55" t="s">
        <v>487</v>
      </c>
    </row>
    <row r="257" spans="28:28" x14ac:dyDescent="0.25">
      <c r="AB257" s="55" t="s">
        <v>488</v>
      </c>
    </row>
    <row r="258" spans="28:28" x14ac:dyDescent="0.25">
      <c r="AB258" s="55" t="s">
        <v>489</v>
      </c>
    </row>
    <row r="259" spans="28:28" x14ac:dyDescent="0.25">
      <c r="AB259" s="55" t="s">
        <v>490</v>
      </c>
    </row>
    <row r="260" spans="28:28" x14ac:dyDescent="0.25">
      <c r="AB260" s="55" t="s">
        <v>491</v>
      </c>
    </row>
    <row r="261" spans="28:28" x14ac:dyDescent="0.25">
      <c r="AB261" s="55" t="s">
        <v>492</v>
      </c>
    </row>
    <row r="262" spans="28:28" x14ac:dyDescent="0.25">
      <c r="AB262" s="55" t="s">
        <v>493</v>
      </c>
    </row>
    <row r="263" spans="28:28" x14ac:dyDescent="0.25">
      <c r="AB263" s="55" t="s">
        <v>494</v>
      </c>
    </row>
    <row r="264" spans="28:28" x14ac:dyDescent="0.25">
      <c r="AB264" s="55" t="s">
        <v>495</v>
      </c>
    </row>
  </sheetData>
  <sheetProtection sheet="1" formatCells="0" formatColumns="0" formatRows="0" insertRows="0" insertHyperlinks="0" deleteRows="0" sort="0" autoFilter="0" pivotTables="0"/>
  <mergeCells count="11">
    <mergeCell ref="A1:K3"/>
    <mergeCell ref="B5:F5"/>
    <mergeCell ref="H5:I5"/>
    <mergeCell ref="B6:F6"/>
    <mergeCell ref="H6:I6"/>
    <mergeCell ref="A39:K39"/>
    <mergeCell ref="A40:K40"/>
    <mergeCell ref="B38:K38"/>
    <mergeCell ref="A8:K8"/>
    <mergeCell ref="B7:F7"/>
    <mergeCell ref="H7:I7"/>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4" fitToHeight="0" orientation="landscape" horizontalDpi="360" verticalDpi="360" r:id="rId1"/>
  <headerFooter>
    <oddHeader>&amp;R&amp;"Calibri"&amp;12&amp;K000000 UNCLASSIFIED - NON CLASSIFIÉ&amp;1#_x000D_</oddHeader>
  </headerFooter>
  <tableParts count="1">
    <tablePart r:id="rId2"/>
  </tableParts>
</worksheet>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Sabina Issayeva [Alm]</cp:lastModifiedBy>
  <cp:revision/>
  <dcterms:created xsi:type="dcterms:W3CDTF">2015-12-23T16:52:41Z</dcterms:created>
  <dcterms:modified xsi:type="dcterms:W3CDTF">2026-05-22T03:57:30Z</dcterms:modified>
  <cp:category/>
  <cp:contentStatus/>
</cp:coreProperties>
</file>